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lves Data\Projects\Electric Loops - Green Enterprise CE funding\Final Reports\"/>
    </mc:Choice>
  </mc:AlternateContent>
  <xr:revisionPtr revIDLastSave="0" documentId="13_ncr:1_{84BD2D65-1897-44F3-A8D8-B4B0D1FCDBC4}" xr6:coauthVersionLast="47" xr6:coauthVersionMax="47" xr10:uidLastSave="{00000000-0000-0000-0000-000000000000}"/>
  <workbookProtection workbookAlgorithmName="SHA-512" workbookHashValue="9mHdmn/M8pn7K3UV/KJnBl584kw8b8sRE4rGGURl+IVF0nbppligqANmpPsEpBF7P1CT8zPMgiezYAWsyB7yAg==" workbookSaltValue="nQaL4Q9UbkMgYhfdjIBuiQ==" workbookSpinCount="100000" lockStructure="1"/>
  <bookViews>
    <workbookView xWindow="-110" yWindow="-110" windowWidth="19420" windowHeight="10300" xr2:uid="{7C5196C8-8C89-495C-BC4E-BB7DE34A42AC}"/>
  </bookViews>
  <sheets>
    <sheet name="Notes" sheetId="12" r:id="rId1"/>
    <sheet name="Reuse" sheetId="10" r:id="rId2"/>
    <sheet name="Remanufacturing" sheetId="9" r:id="rId3"/>
    <sheet name="Recycling" sheetId="4" r:id="rId4"/>
    <sheet name="Reuse Recycling comparison" sheetId="11" r:id="rId5"/>
    <sheet name="Depollution" sheetId="13" r:id="rId6"/>
  </sheets>
  <definedNames>
    <definedName name="_xlnm.Print_Area" localSheetId="3">Recycling!$E$43:$J$45</definedName>
    <definedName name="_xlnm.Print_Area" localSheetId="2">Remanufacturing!$D$32:$D$34</definedName>
    <definedName name="_xlnm.Print_Area" localSheetId="1">Reuse!#REF!</definedName>
    <definedName name="_xlnm.Print_Area" localSheetId="4">'Reuse Recycling comparison'!#REF!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1" l="1"/>
  <c r="I24" i="11"/>
  <c r="I21" i="11"/>
  <c r="I20" i="11"/>
  <c r="I19" i="11"/>
  <c r="I15" i="11"/>
  <c r="I14" i="11"/>
  <c r="I13" i="11"/>
  <c r="I12" i="11"/>
  <c r="I9" i="11"/>
  <c r="I8" i="11"/>
  <c r="I6" i="11"/>
  <c r="I4" i="11"/>
  <c r="I3" i="11"/>
  <c r="F17" i="4"/>
  <c r="F31" i="4" l="1"/>
  <c r="F22" i="4" l="1"/>
  <c r="F32" i="4"/>
  <c r="F37" i="4"/>
  <c r="F40" i="4"/>
  <c r="F41" i="4"/>
  <c r="F11" i="4"/>
  <c r="F10" i="4"/>
  <c r="F9" i="4"/>
  <c r="F8" i="4"/>
  <c r="F39" i="4"/>
  <c r="F38" i="4"/>
  <c r="F36" i="4"/>
  <c r="F35" i="4"/>
  <c r="F34" i="4"/>
  <c r="F33" i="4"/>
  <c r="F30" i="4"/>
  <c r="F29" i="4"/>
  <c r="F28" i="4"/>
  <c r="F27" i="4"/>
  <c r="F21" i="4"/>
  <c r="F26" i="4"/>
  <c r="F24" i="4"/>
  <c r="F23" i="4"/>
  <c r="F20" i="4"/>
  <c r="F19" i="4"/>
  <c r="F18" i="4"/>
  <c r="F16" i="4"/>
  <c r="F15" i="4"/>
  <c r="F14" i="4"/>
  <c r="F13" i="4"/>
  <c r="F12" i="4"/>
  <c r="F7" i="4"/>
  <c r="F6" i="4"/>
  <c r="F5" i="4"/>
  <c r="F4" i="4"/>
  <c r="F3" i="4"/>
  <c r="I10" i="11" l="1"/>
  <c r="I11" i="11"/>
</calcChain>
</file>

<file path=xl/sharedStrings.xml><?xml version="1.0" encoding="utf-8"?>
<sst xmlns="http://schemas.openxmlformats.org/spreadsheetml/2006/main" count="1153" uniqueCount="284">
  <si>
    <t>Heating resistor</t>
  </si>
  <si>
    <t>Axle</t>
  </si>
  <si>
    <t>Brake Master Cylinder</t>
  </si>
  <si>
    <t>Battery Fan</t>
  </si>
  <si>
    <t>ABS Booster/ ABS Pump Modulator</t>
  </si>
  <si>
    <t>Electric Motor</t>
  </si>
  <si>
    <t>Charging Cable</t>
  </si>
  <si>
    <t>Charging Socket</t>
  </si>
  <si>
    <t>Charger Flap</t>
  </si>
  <si>
    <t>Thermal Management System</t>
  </si>
  <si>
    <t>High Voltage Cables</t>
  </si>
  <si>
    <t>Brakes and Steering</t>
  </si>
  <si>
    <t>Electronics</t>
  </si>
  <si>
    <t>Coolant Lines</t>
  </si>
  <si>
    <t>Axle subframe</t>
  </si>
  <si>
    <t>Brake Callipers</t>
  </si>
  <si>
    <t>Brake Pads</t>
  </si>
  <si>
    <t>Brake Shoes</t>
  </si>
  <si>
    <t>Reuse</t>
  </si>
  <si>
    <t>Battery</t>
  </si>
  <si>
    <t>Remanufacturing</t>
  </si>
  <si>
    <t>Negative</t>
  </si>
  <si>
    <t>N/A</t>
  </si>
  <si>
    <t>No others listed</t>
  </si>
  <si>
    <t xml:space="preserve">Vehicle Sound Pedestrian (VSP) speaker 
</t>
  </si>
  <si>
    <t xml:space="preserve">Vehicle Sound Pedestrian (VSP) Control Unit
</t>
  </si>
  <si>
    <t>Steel</t>
  </si>
  <si>
    <t>Not weighed</t>
  </si>
  <si>
    <t>Aluminium</t>
  </si>
  <si>
    <t>WEEE</t>
  </si>
  <si>
    <t>Onboard Charger</t>
  </si>
  <si>
    <t>DC DC Converter</t>
  </si>
  <si>
    <t xml:space="preserve">Charger Assembly with Junction Box
</t>
  </si>
  <si>
    <t>Control Modules</t>
  </si>
  <si>
    <t>Reducer/Gearbox</t>
  </si>
  <si>
    <t>Inverters (&amp; Rectifiers) and Converters</t>
  </si>
  <si>
    <t>Not listed for sale.</t>
  </si>
  <si>
    <t>Not listed for sale</t>
  </si>
  <si>
    <t>Electric Motors</t>
  </si>
  <si>
    <t>Irony Aluminium</t>
  </si>
  <si>
    <t>Scrap Plastic</t>
  </si>
  <si>
    <t>AC Compressor or Heat Pump</t>
  </si>
  <si>
    <t>Li-ion Battery</t>
  </si>
  <si>
    <t>Low value - less than shell value</t>
  </si>
  <si>
    <t xml:space="preserve">Low value due to weight and material content.
</t>
  </si>
  <si>
    <t xml:space="preserve">Low value WEEE </t>
  </si>
  <si>
    <t xml:space="preserve">Low value - less than shell value
</t>
  </si>
  <si>
    <t xml:space="preserve">WEEE </t>
  </si>
  <si>
    <t>Steel and Aluminium</t>
  </si>
  <si>
    <t>Mixed Electronic Components</t>
  </si>
  <si>
    <t xml:space="preserve">Steel </t>
  </si>
  <si>
    <t>On par with shell value.
1tn - 3500 units</t>
  </si>
  <si>
    <t xml:space="preserve">Steel and Aluminium </t>
  </si>
  <si>
    <t>On par with shell value</t>
  </si>
  <si>
    <t xml:space="preserve">Steel
</t>
  </si>
  <si>
    <t>Brakes &amp; Steering</t>
  </si>
  <si>
    <t>Key factors/materials influencing value (e.g. copper content)</t>
  </si>
  <si>
    <t xml:space="preserve">Not examined </t>
  </si>
  <si>
    <t>How material would likely be labelled for sale currently</t>
  </si>
  <si>
    <t>NS</t>
  </si>
  <si>
    <t>Days to sell</t>
  </si>
  <si>
    <t>Comments</t>
  </si>
  <si>
    <t>1 of 10 Inverters</t>
  </si>
  <si>
    <t>3 of 10 OBCs</t>
  </si>
  <si>
    <t>4 of 20 HV Cables</t>
  </si>
  <si>
    <t>3 of 25 AC Compressors</t>
  </si>
  <si>
    <r>
      <t xml:space="preserve">EV specific Control modules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</si>
  <si>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 xml:space="preserve">
€130</t>
  </si>
  <si>
    <t>35-58</t>
  </si>
  <si>
    <t>Few listed</t>
  </si>
  <si>
    <t>Yes</t>
  </si>
  <si>
    <t>No</t>
  </si>
  <si>
    <t>Yes, software and coding will become important</t>
  </si>
  <si>
    <t>Uncertain</t>
  </si>
  <si>
    <t>e-axle - yes, other parts uncertain.</t>
  </si>
  <si>
    <t>Reman alongside ICE Versions</t>
  </si>
  <si>
    <t>Not considered EV specific by respondents</t>
  </si>
  <si>
    <t>Recycling</t>
  </si>
  <si>
    <t>ND</t>
  </si>
  <si>
    <t xml:space="preserve">Inverter with converter
</t>
  </si>
  <si>
    <t>Traction Motor Inverter</t>
  </si>
  <si>
    <t>Charging system</t>
  </si>
  <si>
    <t>Destination</t>
  </si>
  <si>
    <t xml:space="preserve">
€247.25
</t>
  </si>
  <si>
    <t xml:space="preserve">
Longest cable - €59.80</t>
  </si>
  <si>
    <t>eBay Sample
Average Across Listings</t>
  </si>
  <si>
    <t>Part</t>
  </si>
  <si>
    <t>4 of 10 Inverters</t>
  </si>
  <si>
    <t>10 of 10 OBCs</t>
  </si>
  <si>
    <t>3 of 6 Charger Flaps</t>
  </si>
  <si>
    <t>5 of 25 AC Compressors</t>
  </si>
  <si>
    <t>7 of 14 Battery Fans</t>
  </si>
  <si>
    <t>1 of 5 Coolant Lines</t>
  </si>
  <si>
    <t>12 of 20 Speedometers</t>
  </si>
  <si>
    <t>3 of 7 ABS</t>
  </si>
  <si>
    <t>12 of 30 Batteries</t>
  </si>
  <si>
    <t>2 of 3 Reducers</t>
  </si>
  <si>
    <t xml:space="preserve">17 of 32 Converter/Inverters </t>
  </si>
  <si>
    <t>8 of 10 Converters</t>
  </si>
  <si>
    <t>2 of 4 Control Modules</t>
  </si>
  <si>
    <t>18 of 20 Charging Cables</t>
  </si>
  <si>
    <t>5 of 10 Charging Sockets</t>
  </si>
  <si>
    <t>Ireland</t>
  </si>
  <si>
    <t xml:space="preserve">Comparative Parts Pricing </t>
  </si>
  <si>
    <t>UK</t>
  </si>
  <si>
    <t>% of units no longer listed 2 months after initial eBay sample taken</t>
  </si>
  <si>
    <t>% of units no longer listed 3 months after initial eBay sample taken</t>
  </si>
  <si>
    <t>No. of units no longer listed  3 months after initial sample was taken</t>
  </si>
  <si>
    <t>Parts Sold During Study</t>
  </si>
  <si>
    <t>Part Type</t>
  </si>
  <si>
    <t>EV Only?</t>
  </si>
  <si>
    <t>Remanufacturing  - Available Now</t>
  </si>
  <si>
    <r>
      <t xml:space="preserve">EV specific Control Modules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</si>
  <si>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 xml:space="preserve">Vehicle Sound Pedestrian (VSP) Speaker 
</t>
  </si>
  <si>
    <t>PTC (Positive Temperature Coefficient) heater</t>
  </si>
  <si>
    <t>Heating Resistor</t>
  </si>
  <si>
    <t>Yes, challenges remain due to low standardisation</t>
  </si>
  <si>
    <t>AN: Yes NiMH, No Li-ion</t>
  </si>
  <si>
    <t>11 of 30 Batteries</t>
  </si>
  <si>
    <t xml:space="preserve">23 of 30 Motors
</t>
  </si>
  <si>
    <t xml:space="preserve">12 of 32 Converter/Inverters </t>
  </si>
  <si>
    <t>6 of 10 Converters</t>
  </si>
  <si>
    <t>1 of 4 Control Modules</t>
  </si>
  <si>
    <t>3 of 10 Charging Sockets</t>
  </si>
  <si>
    <t>2 of 6 Charger Flaps</t>
  </si>
  <si>
    <t>6 of 14 Battery Fans</t>
  </si>
  <si>
    <t>8 of 20 Speedometers</t>
  </si>
  <si>
    <t>2 of 7 ABS</t>
  </si>
  <si>
    <r>
      <rPr>
        <sz val="12"/>
        <color theme="1"/>
        <rFont val="Aptos Narrow"/>
        <family val="2"/>
      </rPr>
      <t>€</t>
    </r>
    <r>
      <rPr>
        <sz val="12"/>
        <color theme="1"/>
        <rFont val="Calibri"/>
        <family val="2"/>
        <scheme val="minor"/>
      </rPr>
      <t xml:space="preserve">400-500
</t>
    </r>
  </si>
  <si>
    <t xml:space="preserve">€350-450
</t>
  </si>
  <si>
    <t>€600-700
1tn - approx 2000 units</t>
  </si>
  <si>
    <t>€150-200</t>
  </si>
  <si>
    <t>€300-400
1tn - approx 160 units</t>
  </si>
  <si>
    <t>€150-250
1tn - approx 350 units</t>
  </si>
  <si>
    <t>€350 - 450 with one quote of €800 per tn
1tn - approx 330 units (HV version found in BEVS)</t>
  </si>
  <si>
    <t>€300- 400
1tn - approx 7500 units</t>
  </si>
  <si>
    <t>Steel and potentially Precious Metals</t>
  </si>
  <si>
    <t>Axle/ Subframe</t>
  </si>
  <si>
    <t>Electric Parking Brake Control Module</t>
  </si>
  <si>
    <t>Electric Water Pump</t>
  </si>
  <si>
    <t>Window Switch</t>
  </si>
  <si>
    <t>Bumper</t>
  </si>
  <si>
    <t>Window Regulator</t>
  </si>
  <si>
    <t>Wheels</t>
  </si>
  <si>
    <t>Front Panel</t>
  </si>
  <si>
    <t>Door Cards (4)</t>
  </si>
  <si>
    <t>Front Shocks (2)</t>
  </si>
  <si>
    <t>Doors (2)</t>
  </si>
  <si>
    <t>Front Hubs (2)</t>
  </si>
  <si>
    <t>Subframe Part</t>
  </si>
  <si>
    <t>Sample not taken</t>
  </si>
  <si>
    <t>Radiator Pack</t>
  </si>
  <si>
    <t>Air Con Accumulator Assembly Dryer</t>
  </si>
  <si>
    <t>PTC (Positive Temperature Coefficient) Heaters</t>
  </si>
  <si>
    <t>PTC (Positive Temperature Coefficient) Heater</t>
  </si>
  <si>
    <t>Axle/Motor Subframe</t>
  </si>
  <si>
    <t xml:space="preserve">Up to €150, potentially negative value
1tn - approx 2000 units
</t>
  </si>
  <si>
    <t>Up to €300, potentially negative value
1tn - approx 3500 units</t>
  </si>
  <si>
    <t xml:space="preserve">€100 -120. on par with shell prices
</t>
  </si>
  <si>
    <t>Spain</t>
  </si>
  <si>
    <t>Renault Zoe</t>
  </si>
  <si>
    <t>Nissan Leaf</t>
  </si>
  <si>
    <t>Depollution Item list on IDIS</t>
  </si>
  <si>
    <t>Battery - Starter</t>
  </si>
  <si>
    <t>12kg</t>
  </si>
  <si>
    <t>Already removed from Vehicle</t>
  </si>
  <si>
    <t>Battery – Starter</t>
  </si>
  <si>
    <t>Battery – Key</t>
  </si>
  <si>
    <t>2g</t>
  </si>
  <si>
    <t>Battery - Key</t>
  </si>
  <si>
    <t>Battery – EV battery</t>
  </si>
  <si>
    <t>292.1Kg</t>
  </si>
  <si>
    <t>Not weighed during study – too heavy for scales onsite.</t>
  </si>
  <si>
    <t>Battery - EV</t>
  </si>
  <si>
    <t>Coolant</t>
  </si>
  <si>
    <t>7.768Kg</t>
  </si>
  <si>
    <t>Estimate*</t>
  </si>
  <si>
    <t>Brake Fluid</t>
  </si>
  <si>
    <t>Clutch Fluid</t>
  </si>
  <si>
    <t>0.962Kg</t>
  </si>
  <si>
    <t>Reading as Gear Box Oil - Included small amount of coolant</t>
  </si>
  <si>
    <t>0.613Kg</t>
  </si>
  <si>
    <t>Damper Oil/Suspension Fluid</t>
  </si>
  <si>
    <t>Shock Absorber oil - Not removed due to reuse potential</t>
  </si>
  <si>
    <t>Damper Oil/Oil</t>
  </si>
  <si>
    <t>0.469Kg</t>
  </si>
  <si>
    <t>Wash Fluid</t>
  </si>
  <si>
    <t>2.5Kg</t>
  </si>
  <si>
    <t>Engine Oil</t>
  </si>
  <si>
    <t>Reading as Gear Box Oil</t>
  </si>
  <si>
    <t>AC Gas - R134a</t>
  </si>
  <si>
    <t>0.450kg</t>
  </si>
  <si>
    <t>Tested but none found</t>
  </si>
  <si>
    <t>AC Gas – R1234yf</t>
  </si>
  <si>
    <t>*Vehicle was depolluted and coolant removed. However, coolant lines ran the length of the vehicle, meaning additional coolant was unexpectedly found during dismantling which was not captured – 1kg of the estimated 5.65Kgs.</t>
  </si>
  <si>
    <r>
      <t xml:space="preserve">Weight Reported on IDIS
</t>
    </r>
    <r>
      <rPr>
        <sz val="11"/>
        <color theme="1"/>
        <rFont val="Calibri"/>
        <family val="2"/>
        <scheme val="minor"/>
      </rPr>
      <t>Kg</t>
    </r>
  </si>
  <si>
    <r>
      <t xml:space="preserve">Weight Removed During Project
</t>
    </r>
    <r>
      <rPr>
        <sz val="11"/>
        <color theme="1"/>
        <rFont val="Calibri"/>
        <family val="2"/>
        <scheme val="minor"/>
      </rPr>
      <t>Kg</t>
    </r>
  </si>
  <si>
    <r>
      <t>Price sold for</t>
    </r>
    <r>
      <rPr>
        <b/>
        <vertAlign val="superscript"/>
        <sz val="14"/>
        <rFont val="Calibri"/>
        <family val="2"/>
        <scheme val="minor"/>
      </rPr>
      <t>1</t>
    </r>
  </si>
  <si>
    <t>eBay Sample
Highest Listing Price</t>
  </si>
  <si>
    <t>eBay Sample
Lowest Listing Price</t>
  </si>
  <si>
    <t>Electric Motor &amp; Reducer combined Externally Excited Synchronous Motors (EESM)</t>
  </si>
  <si>
    <t>Electric Motor Interior Permanent Magnet Synchronous Motor</t>
  </si>
  <si>
    <t>Comparative Parts Demand</t>
  </si>
  <si>
    <t>Reuse and Recycling Results Comparison</t>
  </si>
  <si>
    <t>Display Unit Instrument Panel (Speedometer etc)</t>
  </si>
  <si>
    <t>Display Unit Instrument panel (Speedometer etc)</t>
  </si>
  <si>
    <t>Power Steering Boxes/Steering Motor</t>
  </si>
  <si>
    <t xml:space="preserve">Power Steering Boxes/Steering Motor
</t>
  </si>
  <si>
    <t>Notes for Electric Loops Project Results</t>
  </si>
  <si>
    <r>
      <t xml:space="preserve">A: </t>
    </r>
    <r>
      <rPr>
        <b/>
        <sz val="12"/>
        <color theme="1"/>
        <rFont val="Calibri"/>
        <family val="2"/>
        <scheme val="minor"/>
      </rPr>
      <t>Only</t>
    </r>
    <r>
      <rPr>
        <sz val="12"/>
        <color theme="1"/>
        <rFont val="Calibri"/>
        <family val="2"/>
        <scheme val="minor"/>
      </rPr>
      <t xml:space="preserve"> EV</t>
    </r>
  </si>
  <si>
    <r>
      <t xml:space="preserve">B: </t>
    </r>
    <r>
      <rPr>
        <b/>
        <sz val="12"/>
        <color theme="1"/>
        <rFont val="Calibri"/>
        <family val="2"/>
        <scheme val="minor"/>
      </rPr>
      <t>Different</t>
    </r>
    <r>
      <rPr>
        <sz val="12"/>
        <color theme="1"/>
        <rFont val="Calibri"/>
        <family val="2"/>
        <scheme val="minor"/>
      </rPr>
      <t xml:space="preserve"> in a BEV</t>
    </r>
  </si>
  <si>
    <r>
      <t xml:space="preserve">C: </t>
    </r>
    <r>
      <rPr>
        <b/>
        <sz val="12"/>
        <color theme="1"/>
        <rFont val="Calibri"/>
        <family val="2"/>
        <scheme val="minor"/>
      </rPr>
      <t xml:space="preserve">May be </t>
    </r>
    <r>
      <rPr>
        <sz val="12"/>
        <color theme="1"/>
        <rFont val="Calibri"/>
        <family val="2"/>
        <scheme val="minor"/>
      </rPr>
      <t>Different</t>
    </r>
  </si>
  <si>
    <t>Axle /Subframe</t>
  </si>
  <si>
    <r>
      <t xml:space="preserve">D: </t>
    </r>
    <r>
      <rPr>
        <b/>
        <sz val="12"/>
        <color theme="1"/>
        <rFont val="Calibri"/>
        <family val="2"/>
        <scheme val="minor"/>
      </rPr>
      <t>Same</t>
    </r>
    <r>
      <rPr>
        <sz val="12"/>
        <color theme="1"/>
        <rFont val="Calibri"/>
        <family val="2"/>
        <scheme val="minor"/>
      </rPr>
      <t xml:space="preserve"> as ICE</t>
    </r>
  </si>
  <si>
    <t>Only found in BEVs, HEVs or PHEVs</t>
  </si>
  <si>
    <t xml:space="preserve">Different in a BEV to an ICE vehicle </t>
  </si>
  <si>
    <t xml:space="preserve">Maybe different in a BEV to an ICE vehicle (depends on marque/model) </t>
  </si>
  <si>
    <t>Is the Same in an ICE compared to a BEV</t>
  </si>
  <si>
    <r>
      <t>C:</t>
    </r>
    <r>
      <rPr>
        <b/>
        <sz val="11"/>
        <color theme="1"/>
        <rFont val="Calibri"/>
        <family val="2"/>
        <scheme val="minor"/>
      </rPr>
      <t xml:space="preserve"> May be</t>
    </r>
    <r>
      <rPr>
        <sz val="11"/>
        <color theme="1"/>
        <rFont val="Calibri"/>
        <family val="2"/>
        <scheme val="minor"/>
      </rPr>
      <t xml:space="preserve"> Different</t>
    </r>
  </si>
  <si>
    <r>
      <t xml:space="preserve">D: </t>
    </r>
    <r>
      <rPr>
        <b/>
        <sz val="11"/>
        <color theme="1"/>
        <rFont val="Calibri"/>
        <family val="2"/>
        <scheme val="minor"/>
      </rPr>
      <t>Same</t>
    </r>
    <r>
      <rPr>
        <sz val="11"/>
        <color theme="1"/>
        <rFont val="Calibri"/>
        <family val="2"/>
        <scheme val="minor"/>
      </rPr>
      <t xml:space="preserve"> as ICE</t>
    </r>
  </si>
  <si>
    <t>EV Only?:</t>
  </si>
  <si>
    <t xml:space="preserve">Inverter with Converter
</t>
  </si>
  <si>
    <t>Engine Subframe</t>
  </si>
  <si>
    <t>Other Value Considerations</t>
  </si>
  <si>
    <t>Ferrous contamination has the potential to reduce value.</t>
  </si>
  <si>
    <t>Copper, Aluminium, and Printed Circuit Boards</t>
  </si>
  <si>
    <t>Ferrous contamination will determine the price.</t>
  </si>
  <si>
    <t>Most recyclers considered it low value.</t>
  </si>
  <si>
    <t>Potentially Printed Circuit Boards and Critical Raw Materials</t>
  </si>
  <si>
    <t>Aluminium and Copper</t>
  </si>
  <si>
    <t>Plastic</t>
  </si>
  <si>
    <t>Copper and potentially higher value metals at connections</t>
  </si>
  <si>
    <t xml:space="preserve">Aluminium and Steel
</t>
  </si>
  <si>
    <t>Copper, potentially Aluminium and Rare Earth Magnets (REMs)</t>
  </si>
  <si>
    <t>Cobalt, Lithium, Nickel and Copper</t>
  </si>
  <si>
    <t xml:space="preserve">REMs could become a key indicator of value, although not reflected in markets yet. Ferrous (e.g. Iron) contamination has the potential to reduce value. According to JRC all HEV and PHEV e-drive motors are Rare Earth Permanent Magnet motors. 23% of BEVs have Rare Earth Permanent Magnet-free motors.
</t>
  </si>
  <si>
    <t>Mixed Electronic Components or potentially a high quality Aluminum classification</t>
  </si>
  <si>
    <t>Copper Cable or Mixed Electronic Components</t>
  </si>
  <si>
    <t>Irony Aluminium, potentially Mixed Electronics Components</t>
  </si>
  <si>
    <t>Low value WEEE or Plastics</t>
  </si>
  <si>
    <t xml:space="preserve">WEEE or LED screen </t>
  </si>
  <si>
    <t>Irony Aluminium or potentially Mixed Electronic Components</t>
  </si>
  <si>
    <t>Irony Aluminium or Dirty Aluminium</t>
  </si>
  <si>
    <t>Irony Aluminium or Non-Ferrous</t>
  </si>
  <si>
    <r>
      <t xml:space="preserve">Weight (Kg) 
</t>
    </r>
    <r>
      <rPr>
        <sz val="14"/>
        <rFont val="Calibri"/>
        <family val="2"/>
        <scheme val="minor"/>
      </rPr>
      <t>Measured in study</t>
    </r>
  </si>
  <si>
    <r>
      <t xml:space="preserve">Weight for per tn estimate
</t>
    </r>
    <r>
      <rPr>
        <sz val="14"/>
        <rFont val="Calibri"/>
        <family val="2"/>
        <scheme val="minor"/>
      </rPr>
      <t>Where multiple units, average weight used</t>
    </r>
  </si>
  <si>
    <r>
      <t xml:space="preserve">Estimated Units per Tn
</t>
    </r>
    <r>
      <rPr>
        <sz val="14"/>
        <rFont val="Calibri"/>
        <family val="2"/>
        <scheme val="minor"/>
      </rPr>
      <t>(1tn / average weight)</t>
    </r>
  </si>
  <si>
    <r>
      <t xml:space="preserve">Estimated value in todays market (€/tn)
</t>
    </r>
    <r>
      <rPr>
        <sz val="14"/>
        <rFont val="Calibri"/>
        <family val="2"/>
        <scheme val="minor"/>
      </rPr>
      <t>Low values were compared to shell value</t>
    </r>
    <r>
      <rPr>
        <vertAlign val="superscript"/>
        <sz val="14"/>
        <rFont val="Calibri"/>
        <family val="2"/>
        <scheme val="minor"/>
      </rPr>
      <t>4</t>
    </r>
  </si>
  <si>
    <t>Likely to be available in the Future</t>
  </si>
  <si>
    <t>Inverter with Converter</t>
  </si>
  <si>
    <t>Charger Assembly with Junction Box</t>
  </si>
  <si>
    <t>EV Specific Control Modules</t>
  </si>
  <si>
    <t>Vehicle Sound Pedestrian (VSP) speaker</t>
  </si>
  <si>
    <t>Vehicle Sound Pedestrian (VSP) Control Unit</t>
  </si>
  <si>
    <r>
      <t xml:space="preserve">Average Listing Price
</t>
    </r>
    <r>
      <rPr>
        <sz val="12"/>
        <rFont val="Calibri"/>
        <family val="2"/>
        <scheme val="minor"/>
      </rPr>
      <t>Taken from eBay sample</t>
    </r>
  </si>
  <si>
    <r>
      <t xml:space="preserve">Comparative Parts Demand 
</t>
    </r>
    <r>
      <rPr>
        <i/>
        <sz val="12"/>
        <rFont val="Calibri"/>
        <family val="2"/>
        <scheme val="minor"/>
      </rPr>
      <t>% of units no longer listed 3 months after initial eBay sample taken</t>
    </r>
  </si>
  <si>
    <r>
      <t>Comparative Parts Demand</t>
    </r>
    <r>
      <rPr>
        <b/>
        <sz val="1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No.</t>
    </r>
    <r>
      <rPr>
        <i/>
        <sz val="12"/>
        <rFont val="Calibri"/>
        <family val="2"/>
        <scheme val="minor"/>
      </rPr>
      <t xml:space="preserve"> of units no longer listed 3 months after initial eBay sample taken</t>
    </r>
  </si>
  <si>
    <r>
      <t xml:space="preserve">Reuse Value per Tn
</t>
    </r>
    <r>
      <rPr>
        <sz val="12"/>
        <rFont val="Calibri"/>
        <family val="2"/>
        <scheme val="minor"/>
      </rPr>
      <t>Estimate value per tn of reuse material</t>
    </r>
  </si>
  <si>
    <r>
      <rPr>
        <b/>
        <sz val="12"/>
        <rFont val="Calibri"/>
        <family val="2"/>
        <scheme val="minor"/>
      </rPr>
      <t xml:space="preserve">Estimated Recycling Value in Todays Market </t>
    </r>
    <r>
      <rPr>
        <b/>
        <sz val="14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€/tn</t>
    </r>
  </si>
  <si>
    <r>
      <t>Remanufacturing</t>
    </r>
    <r>
      <rPr>
        <b/>
        <sz val="1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Likely in the future</t>
    </r>
  </si>
  <si>
    <t>Yes (1-12)</t>
  </si>
  <si>
    <t>Yes (13-19)</t>
  </si>
  <si>
    <t>Potentially (13-19)</t>
  </si>
  <si>
    <r>
      <t xml:space="preserve">€400-500
Prices varied significantly, based on casing materials and printed circuit board quantity. Highest value quoted was </t>
    </r>
    <r>
      <rPr>
        <sz val="12"/>
        <color theme="1"/>
        <rFont val="Aptos Narrow"/>
        <family val="2"/>
      </rPr>
      <t>€1380</t>
    </r>
    <r>
      <rPr>
        <sz val="12"/>
        <color theme="1"/>
        <rFont val="Calibri"/>
        <family val="2"/>
        <scheme val="minor"/>
      </rPr>
      <t xml:space="preserve"> per tn. One recycler suggested Charger Assembly w/Junction box and Onboard Charger would contain more valuble elements than inverters/converters.</t>
    </r>
  </si>
  <si>
    <t>€600-700</t>
  </si>
  <si>
    <t>€800-900
Depending on copper contents: &lt;28% - &lt;1000, &gt;28% and above - 1200, &gt;60% - up to 3000. High voltage internal cable analyised in study was 17% copper.</t>
  </si>
  <si>
    <t>Up to €300, potentially negative value</t>
  </si>
  <si>
    <t xml:space="preserve">Up to €150, potentially negative value
</t>
  </si>
  <si>
    <t>€300-400</t>
  </si>
  <si>
    <t>€150-250</t>
  </si>
  <si>
    <t xml:space="preserve">€100 -120 on par with shell prices
</t>
  </si>
  <si>
    <t>€350 - 450 with one quote of €800 per tn</t>
  </si>
  <si>
    <t>On par or below shell value</t>
  </si>
  <si>
    <t>Longest cable - €59.80</t>
  </si>
  <si>
    <t>27 of 30 Motors</t>
  </si>
  <si>
    <t>Cable 1: 1.372
Cable 2: 1.639
Cable 3: 0.178
Total: 3.189</t>
  </si>
  <si>
    <t xml:space="preserve">
€247.25</t>
  </si>
  <si>
    <r>
      <t xml:space="preserve">€400-500
Prices varied significantly, based on casing materials and printed circuit board quantity. Highest value quoted was </t>
    </r>
    <r>
      <rPr>
        <sz val="12"/>
        <color theme="1"/>
        <rFont val="Aptos Narrow"/>
        <family val="2"/>
      </rPr>
      <t>€1380</t>
    </r>
    <r>
      <rPr>
        <sz val="12"/>
        <color theme="1"/>
        <rFont val="Calibri"/>
        <family val="2"/>
        <scheme val="minor"/>
      </rPr>
      <t xml:space="preserve"> per tn. 
1tn - approx 38 -87 units</t>
    </r>
  </si>
  <si>
    <t>Listed for Removal in Annex VII of ELV Proposal</t>
  </si>
  <si>
    <t>€800-900
1tn - approx 400 units
Depending on copper contents: &lt;28% - &lt;1000, &gt;28% and above - 1200, &gt;60% - up to 3000. High voltage internal cable analyised in study was 17% copper.</t>
  </si>
  <si>
    <r>
      <t xml:space="preserve">Price sold for
</t>
    </r>
    <r>
      <rPr>
        <sz val="12"/>
        <rFont val="Calibri"/>
        <family val="2"/>
        <scheme val="minor"/>
      </rPr>
      <t>Average used if both sold</t>
    </r>
    <r>
      <rPr>
        <b/>
        <vertAlign val="superscript"/>
        <sz val="12"/>
        <rFont val="Calibri"/>
        <family val="2"/>
        <scheme val="minor"/>
      </rPr>
      <t xml:space="preserve">
</t>
    </r>
  </si>
  <si>
    <r>
      <t xml:space="preserve">Weight (Kg) 
</t>
    </r>
    <r>
      <rPr>
        <sz val="12"/>
        <rFont val="Calibri"/>
        <family val="2"/>
        <scheme val="minor"/>
      </rPr>
      <t>Average used if more than one unit</t>
    </r>
  </si>
  <si>
    <t>Electric Motor (&amp; Reducer)</t>
  </si>
  <si>
    <r>
      <rPr>
        <b/>
        <sz val="11"/>
        <color theme="1"/>
        <rFont val="Calibri"/>
        <family val="2"/>
        <scheme val="minor"/>
      </rPr>
      <t>Price sold for:</t>
    </r>
    <r>
      <rPr>
        <sz val="11"/>
        <color theme="1"/>
        <rFont val="Calibri"/>
        <family val="2"/>
        <scheme val="minor"/>
      </rPr>
      <t xml:space="preserve">  Where parts were bought in GBP (Price sold for) or Listed (Comparative Parts Pricing) a conversion rate of 1.15 (avg. of previous 12 months) was applied to provide Euro value. Prices include postage. NS: Not sold during study period.
</t>
    </r>
    <r>
      <rPr>
        <b/>
        <sz val="11"/>
        <color theme="1"/>
        <rFont val="Calibri"/>
        <family val="2"/>
        <scheme val="minor"/>
      </rPr>
      <t xml:space="preserve">eBay Sample - Lowest, Highest and Average Listing Price: </t>
    </r>
    <r>
      <rPr>
        <sz val="11"/>
        <color theme="1"/>
        <rFont val="Calibri"/>
        <family val="2"/>
        <scheme val="minor"/>
      </rPr>
      <t xml:space="preserve"> Price data taken from eBay listings on a range of used parts from hybrid and electric vehicles. Postage excluded where possible.
</t>
    </r>
    <r>
      <rPr>
        <b/>
        <sz val="11"/>
        <color theme="1"/>
        <rFont val="Calibri"/>
        <family val="2"/>
        <scheme val="minor"/>
      </rPr>
      <t>Comparative Parts Demand:</t>
    </r>
    <r>
      <rPr>
        <sz val="11"/>
        <color theme="1"/>
        <rFont val="Calibri"/>
        <family val="2"/>
        <scheme val="minor"/>
      </rPr>
      <t xml:space="preserve"> Data taken from eBay listings on a range of EV parts that were no longer listed after 2 </t>
    </r>
    <r>
      <rPr>
        <sz val="11"/>
        <rFont val="Calibri"/>
        <family val="2"/>
        <scheme val="minor"/>
      </rPr>
      <t>and then 3 months</t>
    </r>
    <r>
      <rPr>
        <sz val="11"/>
        <color theme="1"/>
        <rFont val="Calibri"/>
        <family val="2"/>
        <scheme val="minor"/>
      </rPr>
      <t xml:space="preserve">, after inital sample was taken. Initial listing date unknown.
</t>
    </r>
    <r>
      <rPr>
        <b/>
        <sz val="11"/>
        <color theme="1"/>
        <rFont val="Calibri"/>
        <family val="2"/>
        <scheme val="minor"/>
      </rPr>
      <t>ELV Shell Prices</t>
    </r>
    <r>
      <rPr>
        <sz val="11"/>
        <color theme="1"/>
        <rFont val="Calibri"/>
        <family val="2"/>
        <scheme val="minor"/>
      </rPr>
      <t xml:space="preserve">: For comparison to the estimated prices provided for segregated parts, recyclers have provided ELV shell price estimates in the range of €115-150 per tn (December 2023). Part value estimates based on LME, European and Asian markets.
</t>
    </r>
    <r>
      <rPr>
        <b/>
        <sz val="11"/>
        <color theme="1"/>
        <rFont val="Calibri"/>
        <family val="2"/>
        <scheme val="minor"/>
      </rPr>
      <t xml:space="preserve">Listed for Removal in Annex VII of ELV Proposal: </t>
    </r>
    <r>
      <rPr>
        <sz val="11"/>
        <color theme="1"/>
        <rFont val="Calibri"/>
        <family val="2"/>
        <scheme val="minor"/>
      </rPr>
      <t xml:space="preserve">Listed as one of the 19 parts that should be removed before shredding in Annex VII Part C of the Proposal for a Regulation on circularity requirements for vehicle design and on management of End-of-Life Vehicles. See ATF report for more detail - www.elves.ie/electricloops.
</t>
    </r>
    <r>
      <rPr>
        <b/>
        <sz val="11"/>
        <color theme="1"/>
        <rFont val="Calibri"/>
        <family val="2"/>
        <scheme val="minor"/>
      </rPr>
      <t>JRC Report Reference:</t>
    </r>
    <r>
      <rPr>
        <sz val="11"/>
        <color theme="1"/>
        <rFont val="Calibri"/>
        <family val="2"/>
        <scheme val="minor"/>
      </rPr>
      <t xml:space="preserve"> N. Tazi, M. Orefice, C. Marmy, Y. Baron, M. Ljunggren, P. Wäger, F. Mathieux, May 2023, JRC SCIENCE FOR POLICY REPORT, Initial analysis of selected measures to improve the circularity of critical raw materials and other materials in passenger cars
</t>
    </r>
    <r>
      <rPr>
        <b/>
        <sz val="11"/>
        <color theme="1"/>
        <rFont val="Calibri"/>
        <family val="2"/>
        <scheme val="minor"/>
      </rPr>
      <t>Reuse Value per Tn</t>
    </r>
    <r>
      <rPr>
        <sz val="11"/>
        <color theme="1"/>
        <rFont val="Calibri"/>
        <family val="2"/>
        <scheme val="minor"/>
      </rPr>
      <t>: Units per tn multiplied by Reuse value. Reuse value is price sold for in study, average price from eBay sample if part not sold during study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</si>
</sst>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#,##0;[Red]\-&quot;€&quot;#,##0"/>
    <numFmt numFmtId="8" formatCode="&quot;€&quot;#,##0.00;[Red]\-&quot;€&quot;#,##0.00"/>
    <numFmt numFmtId="164" formatCode="&quot;€&quot;#,##0.00"/>
    <numFmt numFmtId="165" formatCode="#,##0_ ;[Red]\-#,##0\ "/>
    <numFmt numFmtId="166" formatCode="&quot;€&quot;#,##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Aptos Narrow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vertAlign val="superscript"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14" fillId="8" borderId="22" applyNumberFormat="0" applyAlignment="0" applyProtection="0"/>
  </cellStyleXfs>
  <cellXfs count="2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8" fillId="9" borderId="6" xfId="0" applyFont="1" applyFill="1" applyBorder="1" applyAlignment="1">
      <alignment vertical="center" wrapText="1"/>
    </xf>
    <xf numFmtId="0" fontId="18" fillId="9" borderId="7" xfId="0" applyFont="1" applyFill="1" applyBorder="1" applyAlignment="1">
      <alignment vertical="center" wrapText="1"/>
    </xf>
    <xf numFmtId="0" fontId="18" fillId="9" borderId="8" xfId="0" applyFont="1" applyFill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5" fillId="10" borderId="0" xfId="0" applyFont="1" applyFill="1"/>
    <xf numFmtId="0" fontId="0" fillId="10" borderId="0" xfId="0" applyFill="1" applyAlignment="1">
      <alignment vertical="top" wrapText="1"/>
    </xf>
    <xf numFmtId="0" fontId="0" fillId="10" borderId="0" xfId="0" applyFill="1"/>
    <xf numFmtId="0" fontId="0" fillId="10" borderId="1" xfId="0" applyFill="1" applyBorder="1"/>
    <xf numFmtId="0" fontId="1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3" fontId="1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/>
    </xf>
    <xf numFmtId="4" fontId="1" fillId="0" borderId="1" xfId="0" applyNumberFormat="1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0" fontId="1" fillId="10" borderId="0" xfId="0" applyFont="1" applyFill="1"/>
    <xf numFmtId="0" fontId="1" fillId="10" borderId="3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left" vertical="top" wrapText="1"/>
    </xf>
    <xf numFmtId="0" fontId="2" fillId="10" borderId="0" xfId="0" applyFont="1" applyFill="1" applyAlignment="1">
      <alignment horizontal="center" vertical="top" wrapText="1"/>
    </xf>
    <xf numFmtId="0" fontId="1" fillId="10" borderId="4" xfId="0" applyFont="1" applyFill="1" applyBorder="1" applyAlignment="1">
      <alignment horizontal="left" vertical="top" wrapText="1"/>
    </xf>
    <xf numFmtId="0" fontId="1" fillId="10" borderId="4" xfId="0" applyFont="1" applyFill="1" applyBorder="1" applyAlignment="1">
      <alignment horizontal="center" vertical="center" wrapText="1"/>
    </xf>
    <xf numFmtId="10" fontId="1" fillId="10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0" xfId="0" applyFont="1" applyFill="1" applyAlignment="1">
      <alignment vertical="top"/>
    </xf>
    <xf numFmtId="166" fontId="1" fillId="10" borderId="1" xfId="0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vertical="top" wrapText="1"/>
    </xf>
    <xf numFmtId="6" fontId="1" fillId="10" borderId="1" xfId="1" applyNumberFormat="1" applyFont="1" applyFill="1" applyBorder="1" applyAlignment="1">
      <alignment horizontal="center" vertical="center" wrapText="1"/>
    </xf>
    <xf numFmtId="10" fontId="1" fillId="10" borderId="1" xfId="1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left" vertical="top"/>
    </xf>
    <xf numFmtId="0" fontId="1" fillId="10" borderId="2" xfId="0" applyFont="1" applyFill="1" applyBorder="1" applyAlignment="1">
      <alignment horizontal="left" vertical="top"/>
    </xf>
    <xf numFmtId="0" fontId="1" fillId="10" borderId="1" xfId="1" applyFont="1" applyFill="1" applyBorder="1" applyAlignment="1">
      <alignment horizontal="center" vertical="center" wrapText="1"/>
    </xf>
    <xf numFmtId="166" fontId="1" fillId="10" borderId="1" xfId="1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vertical="top"/>
    </xf>
    <xf numFmtId="0" fontId="1" fillId="10" borderId="4" xfId="0" applyFont="1" applyFill="1" applyBorder="1" applyAlignment="1">
      <alignment vertical="top"/>
    </xf>
    <xf numFmtId="0" fontId="1" fillId="10" borderId="1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left" vertical="top"/>
    </xf>
    <xf numFmtId="6" fontId="1" fillId="10" borderId="1" xfId="0" applyNumberFormat="1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left" vertical="top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left"/>
    </xf>
    <xf numFmtId="0" fontId="1" fillId="10" borderId="1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left" vertical="top" wrapText="1"/>
    </xf>
    <xf numFmtId="0" fontId="1" fillId="10" borderId="11" xfId="0" applyFont="1" applyFill="1" applyBorder="1" applyAlignment="1">
      <alignment horizontal="left" vertical="top"/>
    </xf>
    <xf numFmtId="0" fontId="1" fillId="10" borderId="2" xfId="0" applyFont="1" applyFill="1" applyBorder="1" applyAlignment="1">
      <alignment vertical="center" wrapText="1"/>
    </xf>
    <xf numFmtId="0" fontId="1" fillId="10" borderId="0" xfId="0" applyFont="1" applyFill="1" applyAlignment="1">
      <alignment horizontal="left" vertical="top" wrapText="1"/>
    </xf>
    <xf numFmtId="0" fontId="1" fillId="10" borderId="0" xfId="0" applyFont="1" applyFill="1" applyAlignment="1">
      <alignment vertical="center"/>
    </xf>
    <xf numFmtId="0" fontId="0" fillId="10" borderId="0" xfId="0" applyFill="1" applyAlignment="1">
      <alignment vertical="center" wrapText="1"/>
    </xf>
    <xf numFmtId="0" fontId="0" fillId="10" borderId="0" xfId="0" applyFill="1" applyAlignment="1">
      <alignment vertical="center"/>
    </xf>
    <xf numFmtId="165" fontId="1" fillId="10" borderId="1" xfId="0" applyNumberFormat="1" applyFont="1" applyFill="1" applyBorder="1" applyAlignment="1">
      <alignment horizontal="center" vertical="center" wrapText="1"/>
    </xf>
    <xf numFmtId="8" fontId="1" fillId="10" borderId="1" xfId="0" applyNumberFormat="1" applyFont="1" applyFill="1" applyBorder="1" applyAlignment="1">
      <alignment horizontal="center" vertical="center" wrapText="1"/>
    </xf>
    <xf numFmtId="165" fontId="1" fillId="10" borderId="1" xfId="1" applyNumberFormat="1" applyFont="1" applyFill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horizontal="center" vertical="center" wrapText="1"/>
    </xf>
    <xf numFmtId="1" fontId="1" fillId="10" borderId="1" xfId="1" applyNumberFormat="1" applyFont="1" applyFill="1" applyBorder="1" applyAlignment="1">
      <alignment horizontal="center" vertical="center" wrapText="1"/>
    </xf>
    <xf numFmtId="8" fontId="1" fillId="10" borderId="1" xfId="1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/>
    </xf>
    <xf numFmtId="10" fontId="1" fillId="10" borderId="2" xfId="0" applyNumberFormat="1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8" fontId="1" fillId="10" borderId="1" xfId="0" applyNumberFormat="1" applyFont="1" applyFill="1" applyBorder="1" applyAlignment="1">
      <alignment horizontal="center" vertical="center"/>
    </xf>
    <xf numFmtId="6" fontId="1" fillId="10" borderId="1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10" borderId="0" xfId="0" applyFont="1" applyFill="1" applyAlignment="1">
      <alignment horizontal="center" vertical="center" wrapText="1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1" fillId="10" borderId="0" xfId="0" applyFont="1" applyFill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0" borderId="1" xfId="2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/>
    </xf>
    <xf numFmtId="0" fontId="0" fillId="10" borderId="0" xfId="0" applyFill="1" applyAlignment="1">
      <alignment vertical="top"/>
    </xf>
    <xf numFmtId="0" fontId="1" fillId="7" borderId="1" xfId="0" applyFont="1" applyFill="1" applyBorder="1" applyAlignment="1">
      <alignment vertical="top"/>
    </xf>
    <xf numFmtId="0" fontId="1" fillId="10" borderId="3" xfId="0" applyFont="1" applyFill="1" applyBorder="1" applyAlignment="1">
      <alignment vertical="top" wrapText="1"/>
    </xf>
    <xf numFmtId="0" fontId="2" fillId="10" borderId="20" xfId="0" applyFont="1" applyFill="1" applyBorder="1" applyAlignment="1">
      <alignment vertical="top" wrapText="1"/>
    </xf>
    <xf numFmtId="0" fontId="0" fillId="10" borderId="1" xfId="0" applyFill="1" applyBorder="1" applyAlignment="1">
      <alignment vertical="top"/>
    </xf>
    <xf numFmtId="0" fontId="0" fillId="10" borderId="4" xfId="0" applyFill="1" applyBorder="1" applyAlignment="1">
      <alignment vertical="top"/>
    </xf>
    <xf numFmtId="0" fontId="0" fillId="10" borderId="2" xfId="0" applyFill="1" applyBorder="1" applyAlignment="1">
      <alignment vertical="top"/>
    </xf>
    <xf numFmtId="0" fontId="0" fillId="10" borderId="5" xfId="0" applyFill="1" applyBorder="1" applyAlignment="1">
      <alignment vertical="top"/>
    </xf>
    <xf numFmtId="6" fontId="1" fillId="1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10" borderId="1" xfId="0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10" borderId="29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center" vertical="center" wrapText="1"/>
    </xf>
    <xf numFmtId="166" fontId="1" fillId="10" borderId="3" xfId="0" applyNumberFormat="1" applyFont="1" applyFill="1" applyBorder="1" applyAlignment="1">
      <alignment horizontal="center" vertical="center" wrapText="1"/>
    </xf>
    <xf numFmtId="10" fontId="1" fillId="10" borderId="3" xfId="0" applyNumberFormat="1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30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164" fontId="1" fillId="10" borderId="4" xfId="0" applyNumberFormat="1" applyFont="1" applyFill="1" applyBorder="1" applyAlignment="1">
      <alignment horizontal="center" vertical="center" wrapText="1"/>
    </xf>
    <xf numFmtId="166" fontId="1" fillId="10" borderId="2" xfId="0" applyNumberFormat="1" applyFont="1" applyFill="1" applyBorder="1" applyAlignment="1">
      <alignment horizontal="center" vertical="center" wrapText="1"/>
    </xf>
    <xf numFmtId="166" fontId="1" fillId="10" borderId="4" xfId="0" applyNumberFormat="1" applyFont="1" applyFill="1" applyBorder="1" applyAlignment="1">
      <alignment horizontal="center" vertical="center" wrapText="1"/>
    </xf>
    <xf numFmtId="10" fontId="1" fillId="10" borderId="4" xfId="0" applyNumberFormat="1" applyFont="1" applyFill="1" applyBorder="1" applyAlignment="1">
      <alignment horizontal="center" vertical="center" wrapText="1"/>
    </xf>
    <xf numFmtId="164" fontId="1" fillId="10" borderId="4" xfId="1" applyNumberFormat="1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0" fontId="1" fillId="10" borderId="29" xfId="0" applyFont="1" applyFill="1" applyBorder="1" applyAlignment="1">
      <alignment horizontal="left" vertical="center"/>
    </xf>
    <xf numFmtId="164" fontId="1" fillId="10" borderId="1" xfId="1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/>
    </xf>
    <xf numFmtId="166" fontId="1" fillId="10" borderId="2" xfId="1" applyNumberFormat="1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4" xfId="0" applyFont="1" applyFill="1" applyBorder="1" applyAlignment="1">
      <alignment vertical="center"/>
    </xf>
    <xf numFmtId="164" fontId="1" fillId="10" borderId="1" xfId="0" applyNumberFormat="1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left" vertical="center"/>
    </xf>
    <xf numFmtId="0" fontId="13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0" fillId="10" borderId="2" xfId="0" applyFill="1" applyBorder="1" applyAlignment="1">
      <alignment horizontal="left" vertical="center"/>
    </xf>
    <xf numFmtId="0" fontId="1" fillId="10" borderId="29" xfId="0" applyFont="1" applyFill="1" applyBorder="1" applyAlignment="1">
      <alignment vertical="center" wrapText="1"/>
    </xf>
    <xf numFmtId="0" fontId="1" fillId="10" borderId="30" xfId="0" applyFont="1" applyFill="1" applyBorder="1" applyAlignment="1">
      <alignment horizontal="left" vertical="center"/>
    </xf>
    <xf numFmtId="0" fontId="1" fillId="10" borderId="11" xfId="0" applyFont="1" applyFill="1" applyBorder="1" applyAlignment="1">
      <alignment vertical="center" wrapText="1"/>
    </xf>
    <xf numFmtId="0" fontId="1" fillId="0" borderId="30" xfId="0" applyFont="1" applyBorder="1" applyAlignment="1">
      <alignment horizontal="left" vertical="center" wrapText="1"/>
    </xf>
    <xf numFmtId="0" fontId="1" fillId="10" borderId="29" xfId="0" applyFont="1" applyFill="1" applyBorder="1" applyAlignment="1">
      <alignment vertical="center"/>
    </xf>
    <xf numFmtId="0" fontId="1" fillId="10" borderId="5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2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3" fillId="10" borderId="3" xfId="0" applyFont="1" applyFill="1" applyBorder="1" applyAlignment="1">
      <alignment horizontal="center" vertical="center" wrapText="1"/>
    </xf>
    <xf numFmtId="166" fontId="1" fillId="10" borderId="4" xfId="1" applyNumberFormat="1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 wrapText="1"/>
    </xf>
    <xf numFmtId="2" fontId="1" fillId="10" borderId="1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top" wrapText="1"/>
    </xf>
    <xf numFmtId="0" fontId="26" fillId="2" borderId="15" xfId="0" applyFont="1" applyFill="1" applyBorder="1" applyAlignment="1">
      <alignment horizontal="center" vertical="top" wrapText="1"/>
    </xf>
    <xf numFmtId="0" fontId="26" fillId="2" borderId="15" xfId="0" applyFont="1" applyFill="1" applyBorder="1" applyAlignment="1">
      <alignment horizontal="center" vertical="top"/>
    </xf>
    <xf numFmtId="0" fontId="26" fillId="2" borderId="26" xfId="0" applyFont="1" applyFill="1" applyBorder="1" applyAlignment="1">
      <alignment horizontal="center" vertical="top" wrapText="1"/>
    </xf>
    <xf numFmtId="0" fontId="26" fillId="3" borderId="13" xfId="0" applyFont="1" applyFill="1" applyBorder="1" applyAlignment="1">
      <alignment horizontal="center" vertical="top" wrapText="1"/>
    </xf>
    <xf numFmtId="0" fontId="26" fillId="3" borderId="28" xfId="0" applyFont="1" applyFill="1" applyBorder="1" applyAlignment="1">
      <alignment horizontal="center" vertical="top" wrapText="1"/>
    </xf>
    <xf numFmtId="0" fontId="26" fillId="3" borderId="10" xfId="0" applyFont="1" applyFill="1" applyBorder="1" applyAlignment="1">
      <alignment horizontal="center" vertical="top" wrapText="1"/>
    </xf>
    <xf numFmtId="0" fontId="20" fillId="6" borderId="17" xfId="0" applyFont="1" applyFill="1" applyBorder="1" applyAlignment="1">
      <alignment horizontal="center" vertical="top" wrapText="1"/>
    </xf>
    <xf numFmtId="0" fontId="26" fillId="7" borderId="31" xfId="0" applyFont="1" applyFill="1" applyBorder="1" applyAlignment="1">
      <alignment horizontal="center" vertical="top" wrapText="1"/>
    </xf>
    <xf numFmtId="0" fontId="26" fillId="11" borderId="34" xfId="0" applyFont="1" applyFill="1" applyBorder="1" applyAlignment="1">
      <alignment horizontal="left" vertical="top" wrapText="1"/>
    </xf>
    <xf numFmtId="0" fontId="20" fillId="6" borderId="29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/>
    </xf>
    <xf numFmtId="0" fontId="20" fillId="6" borderId="20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top"/>
    </xf>
    <xf numFmtId="0" fontId="20" fillId="3" borderId="21" xfId="0" applyFont="1" applyFill="1" applyBorder="1" applyAlignment="1">
      <alignment horizontal="center" vertical="top" wrapText="1"/>
    </xf>
    <xf numFmtId="0" fontId="21" fillId="3" borderId="0" xfId="0" applyFont="1" applyFill="1" applyAlignment="1">
      <alignment vertical="top" wrapText="1"/>
    </xf>
    <xf numFmtId="0" fontId="20" fillId="3" borderId="3" xfId="0" applyFont="1" applyFill="1" applyBorder="1" applyAlignment="1">
      <alignment horizontal="center" vertical="top" wrapText="1"/>
    </xf>
    <xf numFmtId="0" fontId="21" fillId="3" borderId="3" xfId="0" applyFont="1" applyFill="1" applyBorder="1" applyAlignment="1">
      <alignment horizontal="center" vertical="top" wrapText="1"/>
    </xf>
    <xf numFmtId="0" fontId="9" fillId="10" borderId="0" xfId="0" applyFont="1" applyFill="1" applyAlignment="1">
      <alignment vertical="top"/>
    </xf>
    <xf numFmtId="0" fontId="8" fillId="10" borderId="0" xfId="0" applyFont="1" applyFill="1" applyAlignment="1">
      <alignment horizontal="center" vertical="top" wrapText="1"/>
    </xf>
    <xf numFmtId="0" fontId="4" fillId="6" borderId="3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left"/>
    </xf>
    <xf numFmtId="0" fontId="5" fillId="6" borderId="23" xfId="0" applyFont="1" applyFill="1" applyBorder="1"/>
    <xf numFmtId="0" fontId="5" fillId="6" borderId="25" xfId="0" applyFont="1" applyFill="1" applyBorder="1"/>
    <xf numFmtId="0" fontId="0" fillId="0" borderId="0" xfId="0" applyAlignment="1">
      <alignment horizontal="left" vertical="top" wrapText="1"/>
    </xf>
    <xf numFmtId="0" fontId="19" fillId="6" borderId="18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4" fillId="3" borderId="27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10" borderId="36" xfId="0" applyFill="1" applyBorder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0" fillId="10" borderId="37" xfId="0" applyFill="1" applyBorder="1" applyAlignment="1">
      <alignment horizontal="left" vertical="top" wrapText="1"/>
    </xf>
    <xf numFmtId="0" fontId="24" fillId="10" borderId="18" xfId="0" applyFont="1" applyFill="1" applyBorder="1"/>
    <xf numFmtId="0" fontId="15" fillId="10" borderId="16" xfId="0" applyFont="1" applyFill="1" applyBorder="1"/>
    <xf numFmtId="0" fontId="15" fillId="10" borderId="19" xfId="0" applyFont="1" applyFill="1" applyBorder="1"/>
    <xf numFmtId="0" fontId="15" fillId="10" borderId="36" xfId="0" applyFont="1" applyFill="1" applyBorder="1" applyAlignment="1">
      <alignment vertical="top" wrapText="1"/>
    </xf>
    <xf numFmtId="0" fontId="0" fillId="10" borderId="0" xfId="0" applyFill="1" applyBorder="1" applyAlignment="1">
      <alignment vertical="top" wrapText="1"/>
    </xf>
    <xf numFmtId="0" fontId="0" fillId="10" borderId="37" xfId="0" applyFill="1" applyBorder="1" applyAlignment="1">
      <alignment vertical="top" wrapText="1"/>
    </xf>
    <xf numFmtId="0" fontId="1" fillId="2" borderId="39" xfId="0" applyFont="1" applyFill="1" applyBorder="1" applyAlignment="1">
      <alignment wrapText="1"/>
    </xf>
    <xf numFmtId="0" fontId="0" fillId="10" borderId="0" xfId="0" applyFill="1" applyBorder="1"/>
    <xf numFmtId="0" fontId="0" fillId="10" borderId="37" xfId="0" applyFill="1" applyBorder="1"/>
    <xf numFmtId="0" fontId="1" fillId="7" borderId="39" xfId="0" applyFont="1" applyFill="1" applyBorder="1" applyAlignment="1">
      <alignment wrapText="1"/>
    </xf>
    <xf numFmtId="0" fontId="0" fillId="4" borderId="39" xfId="0" applyFill="1" applyBorder="1"/>
    <xf numFmtId="0" fontId="0" fillId="10" borderId="39" xfId="0" applyFill="1" applyBorder="1"/>
    <xf numFmtId="0" fontId="0" fillId="10" borderId="36" xfId="0" applyFill="1" applyBorder="1"/>
    <xf numFmtId="0" fontId="0" fillId="10" borderId="38" xfId="0" applyFill="1" applyBorder="1"/>
    <xf numFmtId="0" fontId="0" fillId="10" borderId="12" xfId="0" applyFill="1" applyBorder="1"/>
    <xf numFmtId="0" fontId="0" fillId="10" borderId="9" xfId="0" applyFill="1" applyBorder="1"/>
  </cellXfs>
  <cellStyles count="3">
    <cellStyle name="Good" xfId="1" builtinId="26"/>
    <cellStyle name="Input" xfId="2" builtinId="20"/>
    <cellStyle name="Normal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&quot;€&quot;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&quot;€&quot;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0" formatCode="&quot;€&quot;#,##0;[Red]\-&quot;€&quot;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  <family val="2"/>
        <scheme val="minor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vertical="top" textRotation="0" indent="0" justifyLastLine="0" shrinkToFit="0" readingOrder="0"/>
    </dxf>
    <dxf>
      <border outline="0">
        <right style="thin">
          <color indexed="64"/>
        </right>
        <bottom style="thin">
          <color indexed="64"/>
        </bottom>
      </border>
    </dxf>
    <dxf>
      <fill>
        <patternFill>
          <fgColor indexed="64"/>
          <bgColor theme="0"/>
        </patternFill>
      </fill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vertical="top" textRotation="0" indent="0" justifyLastLine="0" shrinkToFit="0" readingOrder="0"/>
    </dxf>
  </dxfs>
  <tableStyles count="0" defaultTableStyle="TableStyleMedium2" defaultPivotStyle="PivotStyleLight16"/>
  <colors>
    <mruColors>
      <color rgb="FFC1B9DB"/>
      <color rgb="FFCC99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33</xdr:row>
      <xdr:rowOff>0</xdr:rowOff>
    </xdr:from>
    <xdr:to>
      <xdr:col>11</xdr:col>
      <xdr:colOff>152400</xdr:colOff>
      <xdr:row>33</xdr:row>
      <xdr:rowOff>152400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5281D1D0-372F-4BB9-B7DA-B9043A5651C5}"/>
            </a:ext>
          </a:extLst>
        </xdr:cNvPr>
        <xdr:cNvSpPr>
          <a:spLocks noChangeAspect="1" noChangeArrowheads="1"/>
        </xdr:cNvSpPr>
      </xdr:nvSpPr>
      <xdr:spPr bwMode="auto">
        <a:xfrm>
          <a:off x="23079075" y="3082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0</xdr:colOff>
      <xdr:row>23</xdr:row>
      <xdr:rowOff>0</xdr:rowOff>
    </xdr:from>
    <xdr:ext cx="152400" cy="15240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5F54BB73-179A-4767-98FB-411607FA2A69}"/>
            </a:ext>
          </a:extLst>
        </xdr:cNvPr>
        <xdr:cNvSpPr>
          <a:spLocks noChangeAspect="1" noChangeArrowheads="1"/>
        </xdr:cNvSpPr>
      </xdr:nvSpPr>
      <xdr:spPr bwMode="auto">
        <a:xfrm>
          <a:off x="21678900" y="2216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33</xdr:row>
      <xdr:rowOff>0</xdr:rowOff>
    </xdr:from>
    <xdr:to>
      <xdr:col>11</xdr:col>
      <xdr:colOff>152400</xdr:colOff>
      <xdr:row>33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8EE2709F-DB11-4F71-9A72-BB66F3DE300C}"/>
            </a:ext>
          </a:extLst>
        </xdr:cNvPr>
        <xdr:cNvSpPr>
          <a:spLocks noChangeAspect="1" noChangeArrowheads="1"/>
        </xdr:cNvSpPr>
      </xdr:nvSpPr>
      <xdr:spPr bwMode="auto">
        <a:xfrm>
          <a:off x="23079075" y="3082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24</xdr:row>
      <xdr:rowOff>0</xdr:rowOff>
    </xdr:from>
    <xdr:to>
      <xdr:col>4</xdr:col>
      <xdr:colOff>152400</xdr:colOff>
      <xdr:row>24</xdr:row>
      <xdr:rowOff>152400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C03986AF-6A76-4BCB-8CE5-DCD5506F64E5}"/>
            </a:ext>
          </a:extLst>
        </xdr:cNvPr>
        <xdr:cNvSpPr>
          <a:spLocks noChangeAspect="1" noChangeArrowheads="1"/>
        </xdr:cNvSpPr>
      </xdr:nvSpPr>
      <xdr:spPr bwMode="auto">
        <a:xfrm>
          <a:off x="23079075" y="3082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19</xdr:row>
      <xdr:rowOff>0</xdr:rowOff>
    </xdr:from>
    <xdr:ext cx="152400" cy="15240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13C303F-D92F-471F-A0E7-6C77F508E529}"/>
            </a:ext>
          </a:extLst>
        </xdr:cNvPr>
        <xdr:cNvSpPr>
          <a:spLocks noChangeAspect="1" noChangeArrowheads="1"/>
        </xdr:cNvSpPr>
      </xdr:nvSpPr>
      <xdr:spPr bwMode="auto">
        <a:xfrm>
          <a:off x="21678900" y="2216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24</xdr:row>
      <xdr:rowOff>0</xdr:rowOff>
    </xdr:from>
    <xdr:to>
      <xdr:col>4</xdr:col>
      <xdr:colOff>152400</xdr:colOff>
      <xdr:row>24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F6E53938-6D7C-4889-89C6-6E90158BDCFA}"/>
            </a:ext>
          </a:extLst>
        </xdr:cNvPr>
        <xdr:cNvSpPr>
          <a:spLocks noChangeAspect="1" noChangeArrowheads="1"/>
        </xdr:cNvSpPr>
      </xdr:nvSpPr>
      <xdr:spPr bwMode="auto">
        <a:xfrm>
          <a:off x="23079075" y="3082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33</xdr:row>
      <xdr:rowOff>0</xdr:rowOff>
    </xdr:from>
    <xdr:to>
      <xdr:col>9</xdr:col>
      <xdr:colOff>152400</xdr:colOff>
      <xdr:row>33</xdr:row>
      <xdr:rowOff>152400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F3A2EBA-7135-4C21-98B7-995306A6CD71}"/>
            </a:ext>
          </a:extLst>
        </xdr:cNvPr>
        <xdr:cNvSpPr>
          <a:spLocks noChangeAspect="1" noChangeArrowheads="1"/>
        </xdr:cNvSpPr>
      </xdr:nvSpPr>
      <xdr:spPr bwMode="auto">
        <a:xfrm>
          <a:off x="32099250" y="30587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25</xdr:row>
      <xdr:rowOff>0</xdr:rowOff>
    </xdr:from>
    <xdr:ext cx="152400" cy="15240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A832657D-67A1-42C0-846F-91D70AD453D7}"/>
            </a:ext>
          </a:extLst>
        </xdr:cNvPr>
        <xdr:cNvSpPr>
          <a:spLocks noChangeAspect="1" noChangeArrowheads="1"/>
        </xdr:cNvSpPr>
      </xdr:nvSpPr>
      <xdr:spPr bwMode="auto">
        <a:xfrm>
          <a:off x="28663900" y="2192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33</xdr:row>
      <xdr:rowOff>0</xdr:rowOff>
    </xdr:from>
    <xdr:to>
      <xdr:col>9</xdr:col>
      <xdr:colOff>152400</xdr:colOff>
      <xdr:row>33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4B6DBBA7-3979-415A-9760-49A346810DB8}"/>
            </a:ext>
          </a:extLst>
        </xdr:cNvPr>
        <xdr:cNvSpPr>
          <a:spLocks noChangeAspect="1" noChangeArrowheads="1"/>
        </xdr:cNvSpPr>
      </xdr:nvSpPr>
      <xdr:spPr bwMode="auto">
        <a:xfrm>
          <a:off x="32099250" y="30587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152400</xdr:colOff>
      <xdr:row>33</xdr:row>
      <xdr:rowOff>152400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429048CD-A671-4F0A-927F-D4DF5920174C}"/>
            </a:ext>
          </a:extLst>
        </xdr:cNvPr>
        <xdr:cNvSpPr>
          <a:spLocks noChangeAspect="1" noChangeArrowheads="1"/>
        </xdr:cNvSpPr>
      </xdr:nvSpPr>
      <xdr:spPr bwMode="auto">
        <a:xfrm>
          <a:off x="20008850" y="2073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23</xdr:row>
      <xdr:rowOff>0</xdr:rowOff>
    </xdr:from>
    <xdr:ext cx="152400" cy="15240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EE24DA0B-99CB-486F-9BAE-7B7AF1EAFAA2}"/>
            </a:ext>
          </a:extLst>
        </xdr:cNvPr>
        <xdr:cNvSpPr>
          <a:spLocks noChangeAspect="1" noChangeArrowheads="1"/>
        </xdr:cNvSpPr>
      </xdr:nvSpPr>
      <xdr:spPr bwMode="auto">
        <a:xfrm>
          <a:off x="20008850" y="1513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10</xdr:col>
      <xdr:colOff>0</xdr:colOff>
      <xdr:row>33</xdr:row>
      <xdr:rowOff>0</xdr:rowOff>
    </xdr:from>
    <xdr:to>
      <xdr:col>10</xdr:col>
      <xdr:colOff>152400</xdr:colOff>
      <xdr:row>33</xdr:row>
      <xdr:rowOff>152400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C906FEBD-7F66-4166-A855-10DD17D01122}"/>
            </a:ext>
          </a:extLst>
        </xdr:cNvPr>
        <xdr:cNvSpPr>
          <a:spLocks noChangeAspect="1" noChangeArrowheads="1"/>
        </xdr:cNvSpPr>
      </xdr:nvSpPr>
      <xdr:spPr bwMode="auto">
        <a:xfrm>
          <a:off x="20008850" y="2073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33</xdr:row>
      <xdr:rowOff>0</xdr:rowOff>
    </xdr:from>
    <xdr:ext cx="152400" cy="152400"/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4F24CB97-5A33-494F-9C7A-8296AC6C073D}"/>
            </a:ext>
          </a:extLst>
        </xdr:cNvPr>
        <xdr:cNvSpPr>
          <a:spLocks noChangeAspect="1" noChangeArrowheads="1"/>
        </xdr:cNvSpPr>
      </xdr:nvSpPr>
      <xdr:spPr bwMode="auto">
        <a:xfrm>
          <a:off x="32808333" y="1888066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52400" cy="152400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3F1A9E7C-8FD7-453C-87A1-AE4E7E5A1D5F}"/>
            </a:ext>
          </a:extLst>
        </xdr:cNvPr>
        <xdr:cNvSpPr>
          <a:spLocks noChangeAspect="1" noChangeArrowheads="1"/>
        </xdr:cNvSpPr>
      </xdr:nvSpPr>
      <xdr:spPr bwMode="auto">
        <a:xfrm>
          <a:off x="32808333" y="1373716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52400" cy="152400"/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37AE0DFB-4278-485C-BF90-C4796766409A}"/>
            </a:ext>
          </a:extLst>
        </xdr:cNvPr>
        <xdr:cNvSpPr>
          <a:spLocks noChangeAspect="1" noChangeArrowheads="1"/>
        </xdr:cNvSpPr>
      </xdr:nvSpPr>
      <xdr:spPr bwMode="auto">
        <a:xfrm>
          <a:off x="32808333" y="1888066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17</xdr:row>
      <xdr:rowOff>0</xdr:rowOff>
    </xdr:from>
    <xdr:to>
      <xdr:col>9</xdr:col>
      <xdr:colOff>152400</xdr:colOff>
      <xdr:row>17</xdr:row>
      <xdr:rowOff>152400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AB1C7647-09EB-48F3-A2E7-2BA49356E1F9}"/>
            </a:ext>
          </a:extLst>
        </xdr:cNvPr>
        <xdr:cNvSpPr>
          <a:spLocks noChangeAspect="1" noChangeArrowheads="1"/>
        </xdr:cNvSpPr>
      </xdr:nvSpPr>
      <xdr:spPr bwMode="auto">
        <a:xfrm>
          <a:off x="23079075" y="3082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11</xdr:row>
      <xdr:rowOff>0</xdr:rowOff>
    </xdr:from>
    <xdr:ext cx="152400" cy="15240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FA0C2AE-98E9-4607-BDE3-8AAB79110534}"/>
            </a:ext>
          </a:extLst>
        </xdr:cNvPr>
        <xdr:cNvSpPr>
          <a:spLocks noChangeAspect="1" noChangeArrowheads="1"/>
        </xdr:cNvSpPr>
      </xdr:nvSpPr>
      <xdr:spPr bwMode="auto">
        <a:xfrm>
          <a:off x="21678900" y="2216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152400</xdr:colOff>
      <xdr:row>17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6F882B49-4947-4CB5-AC2D-90A39EE57566}"/>
            </a:ext>
          </a:extLst>
        </xdr:cNvPr>
        <xdr:cNvSpPr>
          <a:spLocks noChangeAspect="1" noChangeArrowheads="1"/>
        </xdr:cNvSpPr>
      </xdr:nvSpPr>
      <xdr:spPr bwMode="auto">
        <a:xfrm>
          <a:off x="23079075" y="3082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18</xdr:row>
      <xdr:rowOff>0</xdr:rowOff>
    </xdr:from>
    <xdr:ext cx="152400" cy="152400"/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87009655-51DB-49AF-A6AD-9C7204C67130}"/>
            </a:ext>
          </a:extLst>
        </xdr:cNvPr>
        <xdr:cNvSpPr>
          <a:spLocks noChangeAspect="1" noChangeArrowheads="1"/>
        </xdr:cNvSpPr>
      </xdr:nvSpPr>
      <xdr:spPr bwMode="auto">
        <a:xfrm>
          <a:off x="23225125" y="202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52400" cy="152400"/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C380F6BB-39A6-41AC-9F6F-2224F69918F1}"/>
            </a:ext>
          </a:extLst>
        </xdr:cNvPr>
        <xdr:cNvSpPr>
          <a:spLocks noChangeAspect="1" noChangeArrowheads="1"/>
        </xdr:cNvSpPr>
      </xdr:nvSpPr>
      <xdr:spPr bwMode="auto">
        <a:xfrm>
          <a:off x="23225125" y="202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8602A1-B217-4CF4-BF00-799E1D743034}" name="Table1" displayName="Table1" ref="A2:K58" totalsRowShown="0" headerRowDxfId="53" dataDxfId="52" tableBorderDxfId="51">
  <autoFilter ref="A2:K58" xr:uid="{C18602A1-B217-4CF4-BF00-799E1D743034}"/>
  <sortState xmlns:xlrd2="http://schemas.microsoft.com/office/spreadsheetml/2017/richdata2" ref="A3:K58">
    <sortCondition ref="B2:B58"/>
  </sortState>
  <tableColumns count="11">
    <tableColumn id="1" xr3:uid="{5EAAF19D-27C8-4544-87FA-DC389EEF0E95}" name="Part" dataDxfId="50"/>
    <tableColumn id="3" xr3:uid="{659EC31A-3C37-4733-AD4F-2030C3B87B42}" name="EV Only?" dataDxfId="49"/>
    <tableColumn id="4" xr3:uid="{6CC48155-7D01-4537-AC1C-45B82BB8349F}" name="Price sold for1" dataDxfId="48"/>
    <tableColumn id="5" xr3:uid="{675D91E4-7E47-4AF2-819C-1B82B1B143CD}" name="Days to sell" dataDxfId="47"/>
    <tableColumn id="6" xr3:uid="{531DA35A-47EB-45D4-BCD7-7056C2533E45}" name="Destination" dataDxfId="46"/>
    <tableColumn id="7" xr3:uid="{38E14791-319A-4453-B1C0-F6D32AFF8A17}" name="eBay Sample_x000a_Lowest Listing Price" dataDxfId="45"/>
    <tableColumn id="8" xr3:uid="{3AC772B7-8BD6-42B5-AA1A-E2D6D396FF79}" name="eBay Sample_x000a_Highest Listing Price" dataDxfId="44"/>
    <tableColumn id="9" xr3:uid="{60D77D79-4322-440D-9B5A-3A27575AEE9F}" name="eBay Sample_x000a_Average Across Listings" dataDxfId="43"/>
    <tableColumn id="10" xr3:uid="{381D8400-6257-495B-A606-2A5AA97FEC31}" name="% of units no longer listed 2 months after initial eBay sample taken" dataDxfId="42"/>
    <tableColumn id="11" xr3:uid="{E0B407E5-407B-429A-87A3-1EF176BAD258}" name="% of units no longer listed 3 months after initial eBay sample taken" dataDxfId="41"/>
    <tableColumn id="12" xr3:uid="{B0911C6B-6A65-41CA-ABEA-0209096DD215}" name="No. of units no longer listed  3 months after initial sample was taken" dataDxfId="40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90FCB2-6B42-49B1-B8D1-DCB7DC2ACA4D}" name="Table3" displayName="Table3" ref="A2:F30" totalsRowShown="0" headerRowDxfId="39" dataDxfId="37" headerRowBorderDxfId="38" tableBorderDxfId="36">
  <autoFilter ref="A2:F30" xr:uid="{0690FCB2-6B42-49B1-B8D1-DCB7DC2ACA4D}"/>
  <sortState xmlns:xlrd2="http://schemas.microsoft.com/office/spreadsheetml/2017/richdata2" ref="A3:F30">
    <sortCondition ref="C2:C30"/>
  </sortState>
  <tableColumns count="6">
    <tableColumn id="1" xr3:uid="{565A6080-416E-41BD-AF8B-7A24AE70E5F3}" name="Part" dataDxfId="35"/>
    <tableColumn id="2" xr3:uid="{3A1C7112-62E8-4BF5-949A-293E9BCEFF34}" name="Part Type" dataDxfId="34"/>
    <tableColumn id="3" xr3:uid="{68B233AE-74D0-409C-A7F0-981D3CA00E04}" name="EV Only?" dataDxfId="33"/>
    <tableColumn id="4" xr3:uid="{96D57301-9617-4446-9F28-5DA17F443F39}" name="Remanufacturing  - Available Now" dataDxfId="32"/>
    <tableColumn id="5" xr3:uid="{B6DCBA15-26DE-433C-9309-2BFAC0098E86}" name="Likely to be available in the Future" dataDxfId="31"/>
    <tableColumn id="6" xr3:uid="{7C8BFE7B-ED5B-43F0-9BD9-9E682D0032EF}" name="Comments" dataDxfId="3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BC9D52-6525-431B-99C3-E3980E57E414}" name="Table2" displayName="Table2" ref="A2:J41" totalsRowShown="0" headerRowDxfId="29" dataDxfId="27" headerRowBorderDxfId="28" tableBorderDxfId="26" totalsRowBorderDxfId="25">
  <autoFilter ref="A2:J41" xr:uid="{21BC9D52-6525-431B-99C3-E3980E57E414}"/>
  <sortState xmlns:xlrd2="http://schemas.microsoft.com/office/spreadsheetml/2017/richdata2" ref="A3:J41">
    <sortCondition ref="C2:C41"/>
  </sortState>
  <tableColumns count="10">
    <tableColumn id="1" xr3:uid="{1369DFE8-466E-4BD4-B9C7-7920692FCA6E}" name="Part" dataDxfId="24"/>
    <tableColumn id="2" xr3:uid="{05524CC5-5427-4B7F-9B0E-B9B6F0C80070}" name="Part Type" dataDxfId="23"/>
    <tableColumn id="3" xr3:uid="{A5FBC620-081E-4010-8A7B-017ED6E12180}" name="EV Only?" dataDxfId="22"/>
    <tableColumn id="4" xr3:uid="{0D8795E6-05F9-44BD-A3D1-0E509A265B15}" name="Weight (Kg) _x000a_Measured in study" dataDxfId="21"/>
    <tableColumn id="5" xr3:uid="{C973145E-DBFF-41B8-B97E-4AEE80AAD543}" name="Weight for per tn estimate_x000a_Where multiple units, average weight used" dataDxfId="20"/>
    <tableColumn id="6" xr3:uid="{4D5343A9-4A32-4F41-BA4F-C5257D1DAF32}" name="Estimated Units per Tn_x000a_(1tn / average weight)" dataDxfId="19">
      <calculatedColumnFormula>1000/E3</calculatedColumnFormula>
    </tableColumn>
    <tableColumn id="7" xr3:uid="{E6247E40-F2DD-4CDC-85DD-F2C6CA4C478C}" name="Key factors/materials influencing value (e.g. copper content)" dataDxfId="18"/>
    <tableColumn id="8" xr3:uid="{732CFED2-C009-4426-93D3-E0C307A3D65F}" name="Other Value Considerations" dataDxfId="17"/>
    <tableColumn id="9" xr3:uid="{8CCDDA85-2C32-46A4-BA67-2FE1D7F3122A}" name="How material would likely be labelled for sale currently" dataDxfId="16"/>
    <tableColumn id="10" xr3:uid="{E0B19789-E231-4595-8AD7-5F3567FC0623}" name="Estimated value in todays market (€/tn)_x000a_Low values were compared to shell value4" dataDxfId="15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532B303-06D3-492D-987D-B76CE4E7FC37}" name="Table5" displayName="Table5" ref="A2:L28" totalsRowShown="0" headerRowDxfId="14" dataDxfId="13" tableBorderDxfId="12">
  <autoFilter ref="A2:L28" xr:uid="{4532B303-06D3-492D-987D-B76CE4E7FC37}"/>
  <sortState xmlns:xlrd2="http://schemas.microsoft.com/office/spreadsheetml/2017/richdata2" ref="A3:L28">
    <sortCondition ref="A2:A28"/>
  </sortState>
  <tableColumns count="12">
    <tableColumn id="1" xr3:uid="{5C46000D-51A9-4776-9A37-E7B8511CF5FE}" name="Part" dataDxfId="11"/>
    <tableColumn id="2" xr3:uid="{9349E90F-0E97-402A-A80B-4BC4836A2C7A}" name="Part Type" dataDxfId="10"/>
    <tableColumn id="3" xr3:uid="{32DF266D-E697-4861-8362-2347F823DCE1}" name="EV Only?" dataDxfId="9"/>
    <tableColumn id="4" xr3:uid="{48A5E538-1679-4615-9EF7-50ED32B4C6FD}" name="Weight (Kg) _x000a_Average used if more than one unit" dataDxfId="8"/>
    <tableColumn id="5" xr3:uid="{F3F93BA1-A314-43C3-8366-78365A29444F}" name="Price sold for_x000a_Average used if both sold_x000a__x000a_" dataDxfId="7" dataCellStyle="Good"/>
    <tableColumn id="6" xr3:uid="{3D571DED-7A17-4EE6-A961-46B8EA28DB03}" name="Average Listing Price_x000a_Taken from eBay sample" dataDxfId="6" dataCellStyle="Good"/>
    <tableColumn id="7" xr3:uid="{6B9902B3-4191-4163-A72D-AF5053738DBF}" name="Comparative Parts Demand _x000a_% of units no longer listed 3 months after initial eBay sample taken" dataDxfId="5" dataCellStyle="Good"/>
    <tableColumn id="8" xr3:uid="{523EF96E-DF1A-4062-B250-0E54D2A6A9D8}" name="Comparative Parts Demand _x000a_No. of units no longer listed 3 months after initial eBay sample taken" dataDxfId="4"/>
    <tableColumn id="9" xr3:uid="{DE43459A-47E4-4158-938A-6430C23D7226}" name="Reuse Value per Tn_x000a_Estimate value per tn of reuse material" dataDxfId="3" dataCellStyle="Good"/>
    <tableColumn id="10" xr3:uid="{0DECD2E6-61E3-4049-8684-1627A68B0CCE}" name="Estimated Recycling Value in Todays Market _x000a_€/tn" dataDxfId="2"/>
    <tableColumn id="11" xr3:uid="{0B88C171-17B3-4499-8B11-669EBC9F0EC1}" name="Remanufacturing _x000a_Likely in the future" dataDxfId="1"/>
    <tableColumn id="12" xr3:uid="{3815F538-9F6C-4840-AE7E-0EAEA3B9F32B}" name="Listed for Removal in Annex VII of ELV Proposa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BC12-EF95-4DDE-8C9F-DF444D2867EB}">
  <dimension ref="A1:N12"/>
  <sheetViews>
    <sheetView tabSelected="1" zoomScale="80" zoomScaleNormal="80" workbookViewId="0">
      <selection activeCell="G14" sqref="G14"/>
    </sheetView>
  </sheetViews>
  <sheetFormatPr defaultRowHeight="14.5" x14ac:dyDescent="0.35"/>
  <cols>
    <col min="1" max="1" width="20.90625" style="22" customWidth="1"/>
    <col min="2" max="2" width="62.08984375" style="22" customWidth="1"/>
    <col min="3" max="5" width="20.81640625" style="22" customWidth="1"/>
    <col min="6" max="6" width="21.26953125" style="22" customWidth="1"/>
    <col min="7" max="14" width="25.7265625" style="22" customWidth="1"/>
    <col min="15" max="16384" width="8.7265625" style="22"/>
  </cols>
  <sheetData>
    <row r="1" spans="1:14" s="20" customFormat="1" ht="18" customHeight="1" x14ac:dyDescent="0.45">
      <c r="A1" s="220" t="s">
        <v>208</v>
      </c>
      <c r="B1" s="221"/>
      <c r="C1" s="221"/>
      <c r="D1" s="221"/>
      <c r="E1" s="221"/>
      <c r="F1" s="222"/>
    </row>
    <row r="2" spans="1:14" ht="41.5" customHeight="1" x14ac:dyDescent="0.35">
      <c r="A2" s="217" t="s">
        <v>283</v>
      </c>
      <c r="B2" s="218"/>
      <c r="C2" s="218"/>
      <c r="D2" s="218"/>
      <c r="E2" s="218"/>
      <c r="F2" s="219"/>
      <c r="G2" s="21"/>
      <c r="H2" s="21"/>
      <c r="I2" s="21"/>
      <c r="J2" s="21"/>
      <c r="K2" s="21"/>
      <c r="L2" s="21"/>
      <c r="M2" s="21"/>
      <c r="N2" s="21"/>
    </row>
    <row r="3" spans="1:14" ht="41.5" customHeight="1" x14ac:dyDescent="0.35">
      <c r="A3" s="217"/>
      <c r="B3" s="218"/>
      <c r="C3" s="218"/>
      <c r="D3" s="218"/>
      <c r="E3" s="218"/>
      <c r="F3" s="219"/>
      <c r="G3" s="21"/>
      <c r="H3" s="21"/>
      <c r="I3" s="21"/>
      <c r="J3" s="21"/>
      <c r="K3" s="21"/>
      <c r="L3" s="21"/>
      <c r="M3" s="21"/>
      <c r="N3" s="21"/>
    </row>
    <row r="4" spans="1:14" ht="41.5" customHeight="1" x14ac:dyDescent="0.35">
      <c r="A4" s="217"/>
      <c r="B4" s="218"/>
      <c r="C4" s="218"/>
      <c r="D4" s="218"/>
      <c r="E4" s="218"/>
      <c r="F4" s="219"/>
      <c r="G4" s="21"/>
      <c r="H4" s="21"/>
      <c r="I4" s="21"/>
      <c r="J4" s="21"/>
      <c r="K4" s="21"/>
      <c r="L4" s="21"/>
      <c r="M4" s="21"/>
      <c r="N4" s="21"/>
    </row>
    <row r="5" spans="1:14" ht="48.5" customHeight="1" x14ac:dyDescent="0.35">
      <c r="A5" s="217"/>
      <c r="B5" s="218"/>
      <c r="C5" s="218"/>
      <c r="D5" s="218"/>
      <c r="E5" s="218"/>
      <c r="F5" s="219"/>
      <c r="G5" s="21"/>
      <c r="H5" s="21"/>
      <c r="I5" s="21"/>
      <c r="J5" s="21"/>
      <c r="K5" s="21"/>
      <c r="L5" s="21"/>
      <c r="M5" s="21"/>
      <c r="N5" s="21"/>
    </row>
    <row r="6" spans="1:14" x14ac:dyDescent="0.35">
      <c r="A6" s="223" t="s">
        <v>220</v>
      </c>
      <c r="B6" s="224"/>
      <c r="C6" s="224"/>
      <c r="D6" s="224"/>
      <c r="E6" s="224"/>
      <c r="F6" s="225"/>
      <c r="G6" s="21"/>
      <c r="H6" s="21"/>
      <c r="I6" s="21"/>
      <c r="J6" s="21"/>
      <c r="K6" s="21"/>
      <c r="L6" s="21"/>
      <c r="M6" s="21"/>
      <c r="N6" s="21"/>
    </row>
    <row r="7" spans="1:14" ht="15.5" x14ac:dyDescent="0.35">
      <c r="A7" s="226" t="s">
        <v>209</v>
      </c>
      <c r="B7" s="23" t="s">
        <v>214</v>
      </c>
      <c r="C7" s="227"/>
      <c r="D7" s="227"/>
      <c r="E7" s="227"/>
      <c r="F7" s="228"/>
    </row>
    <row r="8" spans="1:14" ht="15.5" x14ac:dyDescent="0.35">
      <c r="A8" s="229" t="s">
        <v>210</v>
      </c>
      <c r="B8" s="23" t="s">
        <v>215</v>
      </c>
      <c r="C8" s="227"/>
      <c r="D8" s="227"/>
      <c r="E8" s="227"/>
      <c r="F8" s="228"/>
    </row>
    <row r="9" spans="1:14" x14ac:dyDescent="0.35">
      <c r="A9" s="230" t="s">
        <v>218</v>
      </c>
      <c r="B9" s="23" t="s">
        <v>216</v>
      </c>
      <c r="C9" s="227"/>
      <c r="D9" s="227"/>
      <c r="E9" s="227"/>
      <c r="F9" s="228"/>
    </row>
    <row r="10" spans="1:14" x14ac:dyDescent="0.35">
      <c r="A10" s="231" t="s">
        <v>219</v>
      </c>
      <c r="B10" s="23" t="s">
        <v>217</v>
      </c>
      <c r="C10" s="227"/>
      <c r="D10" s="227"/>
      <c r="E10" s="227"/>
      <c r="F10" s="228"/>
    </row>
    <row r="11" spans="1:14" x14ac:dyDescent="0.35">
      <c r="A11" s="232"/>
      <c r="B11" s="227"/>
      <c r="C11" s="227"/>
      <c r="D11" s="227"/>
      <c r="E11" s="227"/>
      <c r="F11" s="228"/>
    </row>
    <row r="12" spans="1:14" ht="15" thickBot="1" x14ac:dyDescent="0.4">
      <c r="A12" s="233"/>
      <c r="B12" s="234"/>
      <c r="C12" s="234"/>
      <c r="D12" s="234"/>
      <c r="E12" s="234"/>
      <c r="F12" s="235"/>
    </row>
  </sheetData>
  <mergeCells count="1">
    <mergeCell ref="A2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E387-01A4-4E6F-930E-20397DCF6EFC}">
  <sheetPr>
    <pageSetUpPr fitToPage="1"/>
  </sheetPr>
  <dimension ref="A1:BB58"/>
  <sheetViews>
    <sheetView zoomScale="40" zoomScaleNormal="40" workbookViewId="0">
      <pane ySplit="2" topLeftCell="A3" activePane="bottomLeft" state="frozen"/>
      <selection activeCell="B1" sqref="B1"/>
      <selection pane="bottomLeft" activeCell="G62" sqref="G62"/>
    </sheetView>
  </sheetViews>
  <sheetFormatPr defaultColWidth="8.7265625" defaultRowHeight="15.5" x14ac:dyDescent="0.35"/>
  <cols>
    <col min="1" max="1" width="92" style="68" customWidth="1"/>
    <col min="2" max="2" width="27.26953125" style="43" customWidth="1"/>
    <col min="3" max="3" width="29.54296875" style="70" customWidth="1"/>
    <col min="4" max="4" width="31.6328125" style="70" customWidth="1"/>
    <col min="5" max="5" width="23" style="70" customWidth="1"/>
    <col min="6" max="6" width="28" style="70" customWidth="1"/>
    <col min="7" max="7" width="35.90625" style="70" customWidth="1"/>
    <col min="8" max="8" width="29.453125" style="70" customWidth="1"/>
    <col min="9" max="10" width="43.453125" style="70" customWidth="1"/>
    <col min="11" max="11" width="46.6328125" style="70" customWidth="1"/>
    <col min="12" max="12" width="40.54296875" style="71" customWidth="1"/>
    <col min="13" max="13" width="8.7265625" style="43"/>
    <col min="14" max="14" width="18" style="43" customWidth="1"/>
    <col min="15" max="15" width="26" style="43" customWidth="1"/>
    <col min="16" max="16" width="30.54296875" style="43" customWidth="1"/>
    <col min="17" max="17" width="10.1796875" style="43" customWidth="1"/>
    <col min="18" max="16384" width="8.7265625" style="43"/>
  </cols>
  <sheetData>
    <row r="1" spans="1:54" ht="79" customHeight="1" thickBot="1" x14ac:dyDescent="1.05">
      <c r="A1" s="195" t="s">
        <v>18</v>
      </c>
      <c r="B1" s="196"/>
      <c r="C1" s="192" t="s">
        <v>108</v>
      </c>
      <c r="D1" s="193"/>
      <c r="E1" s="194"/>
      <c r="F1" s="192" t="s">
        <v>103</v>
      </c>
      <c r="G1" s="200"/>
      <c r="H1" s="200"/>
      <c r="I1" s="197" t="s">
        <v>202</v>
      </c>
      <c r="J1" s="198"/>
      <c r="K1" s="199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54" s="189" customFormat="1" ht="117.5" customHeight="1" x14ac:dyDescent="0.35">
      <c r="A2" s="184" t="s">
        <v>86</v>
      </c>
      <c r="B2" s="185" t="s">
        <v>110</v>
      </c>
      <c r="C2" s="186" t="s">
        <v>197</v>
      </c>
      <c r="D2" s="186" t="s">
        <v>60</v>
      </c>
      <c r="E2" s="186" t="s">
        <v>82</v>
      </c>
      <c r="F2" s="186" t="s">
        <v>199</v>
      </c>
      <c r="G2" s="186" t="s">
        <v>198</v>
      </c>
      <c r="H2" s="186" t="s">
        <v>85</v>
      </c>
      <c r="I2" s="187" t="s">
        <v>105</v>
      </c>
      <c r="J2" s="187" t="s">
        <v>106</v>
      </c>
      <c r="K2" s="187" t="s">
        <v>107</v>
      </c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</row>
    <row r="3" spans="1:54" s="95" customFormat="1" ht="22.5" customHeight="1" x14ac:dyDescent="0.35">
      <c r="A3" s="93" t="s">
        <v>19</v>
      </c>
      <c r="B3" s="94" t="s">
        <v>209</v>
      </c>
      <c r="C3" s="67">
        <v>2000</v>
      </c>
      <c r="D3" s="80">
        <v>14</v>
      </c>
      <c r="E3" s="67" t="s">
        <v>102</v>
      </c>
      <c r="F3" s="52">
        <v>378</v>
      </c>
      <c r="G3" s="52">
        <v>12535</v>
      </c>
      <c r="H3" s="52">
        <v>2967</v>
      </c>
      <c r="I3" s="49">
        <v>0.3</v>
      </c>
      <c r="J3" s="49">
        <v>0.4</v>
      </c>
      <c r="K3" s="48" t="s">
        <v>95</v>
      </c>
    </row>
    <row r="4" spans="1:54" s="77" customFormat="1" ht="22.5" customHeight="1" x14ac:dyDescent="0.35">
      <c r="A4" s="93" t="s">
        <v>200</v>
      </c>
      <c r="B4" s="94" t="s">
        <v>209</v>
      </c>
      <c r="C4" s="56" t="s">
        <v>37</v>
      </c>
      <c r="D4" s="56" t="s">
        <v>37</v>
      </c>
      <c r="E4" s="56" t="s">
        <v>59</v>
      </c>
      <c r="F4" s="52">
        <v>288</v>
      </c>
      <c r="G4" s="52">
        <v>6900</v>
      </c>
      <c r="H4" s="52">
        <v>1659</v>
      </c>
      <c r="I4" s="49">
        <v>0.76670000000000005</v>
      </c>
      <c r="J4" s="49">
        <v>0.9</v>
      </c>
      <c r="K4" s="48" t="s">
        <v>274</v>
      </c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</row>
    <row r="5" spans="1:54" s="77" customFormat="1" ht="22.5" customHeight="1" x14ac:dyDescent="0.35">
      <c r="A5" s="93" t="s">
        <v>201</v>
      </c>
      <c r="B5" s="94" t="s">
        <v>209</v>
      </c>
      <c r="C5" s="56" t="s">
        <v>59</v>
      </c>
      <c r="D5" s="56" t="s">
        <v>59</v>
      </c>
      <c r="E5" s="56" t="s">
        <v>59</v>
      </c>
      <c r="F5" s="52">
        <v>288</v>
      </c>
      <c r="G5" s="52">
        <v>6900</v>
      </c>
      <c r="H5" s="52">
        <v>1659</v>
      </c>
      <c r="I5" s="49">
        <v>0.76670000000000005</v>
      </c>
      <c r="J5" s="49">
        <v>0.9</v>
      </c>
      <c r="K5" s="48" t="s">
        <v>274</v>
      </c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</row>
    <row r="6" spans="1:54" s="77" customFormat="1" ht="22.5" customHeight="1" x14ac:dyDescent="0.35">
      <c r="A6" s="93" t="s">
        <v>249</v>
      </c>
      <c r="B6" s="94" t="s">
        <v>209</v>
      </c>
      <c r="C6" s="56" t="s">
        <v>59</v>
      </c>
      <c r="D6" s="56" t="s">
        <v>59</v>
      </c>
      <c r="E6" s="56" t="s">
        <v>59</v>
      </c>
      <c r="F6" s="52">
        <v>144</v>
      </c>
      <c r="G6" s="52">
        <v>2875</v>
      </c>
      <c r="H6" s="52">
        <v>537</v>
      </c>
      <c r="I6" s="49">
        <v>0.375</v>
      </c>
      <c r="J6" s="49">
        <v>0.53129999999999999</v>
      </c>
      <c r="K6" s="48" t="s">
        <v>97</v>
      </c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</row>
    <row r="7" spans="1:54" s="77" customFormat="1" ht="22.5" customHeight="1" x14ac:dyDescent="0.35">
      <c r="A7" s="93" t="s">
        <v>80</v>
      </c>
      <c r="B7" s="94" t="s">
        <v>209</v>
      </c>
      <c r="C7" s="67">
        <v>304</v>
      </c>
      <c r="D7" s="56">
        <v>261</v>
      </c>
      <c r="E7" s="56" t="s">
        <v>104</v>
      </c>
      <c r="F7" s="52">
        <v>170</v>
      </c>
      <c r="G7" s="52">
        <v>1380</v>
      </c>
      <c r="H7" s="52">
        <v>412</v>
      </c>
      <c r="I7" s="49">
        <v>0.1</v>
      </c>
      <c r="J7" s="49">
        <v>0.4</v>
      </c>
      <c r="K7" s="48" t="s">
        <v>87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</row>
    <row r="8" spans="1:54" s="77" customFormat="1" ht="22.5" customHeight="1" x14ac:dyDescent="0.35">
      <c r="A8" s="93" t="s">
        <v>31</v>
      </c>
      <c r="B8" s="94" t="s">
        <v>209</v>
      </c>
      <c r="C8" s="56" t="s">
        <v>37</v>
      </c>
      <c r="D8" s="56" t="s">
        <v>37</v>
      </c>
      <c r="E8" s="56" t="s">
        <v>59</v>
      </c>
      <c r="F8" s="52">
        <v>71</v>
      </c>
      <c r="G8" s="52">
        <v>1150</v>
      </c>
      <c r="H8" s="52">
        <v>420</v>
      </c>
      <c r="I8" s="49">
        <v>0.6</v>
      </c>
      <c r="J8" s="49">
        <v>0.8</v>
      </c>
      <c r="K8" s="48" t="s">
        <v>98</v>
      </c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</row>
    <row r="9" spans="1:54" s="77" customFormat="1" ht="22.5" customHeight="1" x14ac:dyDescent="0.35">
      <c r="A9" s="93" t="s">
        <v>250</v>
      </c>
      <c r="B9" s="94" t="s">
        <v>209</v>
      </c>
      <c r="C9" s="81">
        <v>1397.25</v>
      </c>
      <c r="D9" s="56">
        <v>251</v>
      </c>
      <c r="E9" s="56" t="s">
        <v>159</v>
      </c>
      <c r="F9" s="52">
        <v>171</v>
      </c>
      <c r="G9" s="52">
        <v>885</v>
      </c>
      <c r="H9" s="52">
        <v>540</v>
      </c>
      <c r="I9" s="49">
        <v>0.3</v>
      </c>
      <c r="J9" s="49">
        <v>1</v>
      </c>
      <c r="K9" s="48" t="s">
        <v>88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</row>
    <row r="10" spans="1:54" s="77" customFormat="1" ht="22.5" customHeight="1" x14ac:dyDescent="0.35">
      <c r="A10" s="93" t="s">
        <v>30</v>
      </c>
      <c r="B10" s="94" t="s">
        <v>209</v>
      </c>
      <c r="C10" s="54">
        <v>750</v>
      </c>
      <c r="D10" s="82">
        <v>20</v>
      </c>
      <c r="E10" s="67" t="s">
        <v>102</v>
      </c>
      <c r="F10" s="61">
        <v>171</v>
      </c>
      <c r="G10" s="61">
        <v>885</v>
      </c>
      <c r="H10" s="61">
        <v>540</v>
      </c>
      <c r="I10" s="55">
        <v>0.3</v>
      </c>
      <c r="J10" s="55">
        <v>1</v>
      </c>
      <c r="K10" s="48" t="s">
        <v>88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</row>
    <row r="11" spans="1:54" s="77" customFormat="1" ht="22.5" customHeight="1" x14ac:dyDescent="0.35">
      <c r="A11" s="72" t="s">
        <v>251</v>
      </c>
      <c r="B11" s="94" t="s">
        <v>209</v>
      </c>
      <c r="C11" s="56" t="s">
        <v>59</v>
      </c>
      <c r="D11" s="83" t="s">
        <v>59</v>
      </c>
      <c r="E11" s="56" t="s">
        <v>59</v>
      </c>
      <c r="F11" s="52">
        <v>153</v>
      </c>
      <c r="G11" s="52">
        <v>920</v>
      </c>
      <c r="H11" s="52" t="s">
        <v>22</v>
      </c>
      <c r="I11" s="49">
        <v>0.25</v>
      </c>
      <c r="J11" s="49">
        <v>0.5</v>
      </c>
      <c r="K11" s="48" t="s">
        <v>99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</row>
    <row r="12" spans="1:54" s="79" customFormat="1" ht="22.5" customHeight="1" x14ac:dyDescent="0.35">
      <c r="A12" s="96" t="s">
        <v>6</v>
      </c>
      <c r="B12" s="94" t="s">
        <v>209</v>
      </c>
      <c r="C12" s="56" t="s">
        <v>59</v>
      </c>
      <c r="D12" s="83" t="s">
        <v>59</v>
      </c>
      <c r="E12" s="56" t="s">
        <v>59</v>
      </c>
      <c r="F12" s="52">
        <v>40</v>
      </c>
      <c r="G12" s="52">
        <v>184</v>
      </c>
      <c r="H12" s="52">
        <v>116</v>
      </c>
      <c r="I12" s="49">
        <v>0.9</v>
      </c>
      <c r="J12" s="49">
        <v>0.9</v>
      </c>
      <c r="K12" s="48" t="s">
        <v>100</v>
      </c>
    </row>
    <row r="13" spans="1:54" s="77" customFormat="1" ht="22.5" customHeight="1" x14ac:dyDescent="0.35">
      <c r="A13" s="96" t="s">
        <v>6</v>
      </c>
      <c r="B13" s="94" t="s">
        <v>209</v>
      </c>
      <c r="C13" s="54">
        <v>130</v>
      </c>
      <c r="D13" s="84">
        <v>73</v>
      </c>
      <c r="E13" s="84" t="s">
        <v>102</v>
      </c>
      <c r="F13" s="61">
        <v>40</v>
      </c>
      <c r="G13" s="61">
        <v>184</v>
      </c>
      <c r="H13" s="61">
        <v>116</v>
      </c>
      <c r="I13" s="55">
        <v>0.9</v>
      </c>
      <c r="J13" s="49">
        <v>0.9</v>
      </c>
      <c r="K13" s="48" t="s">
        <v>100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</row>
    <row r="14" spans="1:54" s="77" customFormat="1" ht="22.5" customHeight="1" x14ac:dyDescent="0.35">
      <c r="A14" s="97" t="s">
        <v>7</v>
      </c>
      <c r="B14" s="94" t="s">
        <v>209</v>
      </c>
      <c r="C14" s="85">
        <v>144.9</v>
      </c>
      <c r="D14" s="84">
        <v>37</v>
      </c>
      <c r="E14" s="84" t="s">
        <v>104</v>
      </c>
      <c r="F14" s="61">
        <v>144</v>
      </c>
      <c r="G14" s="61">
        <v>362</v>
      </c>
      <c r="H14" s="61">
        <v>231</v>
      </c>
      <c r="I14" s="55">
        <v>0.3</v>
      </c>
      <c r="J14" s="55">
        <v>0.5</v>
      </c>
      <c r="K14" s="48" t="s">
        <v>101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</row>
    <row r="15" spans="1:54" s="99" customFormat="1" ht="22.5" customHeight="1" x14ac:dyDescent="0.35">
      <c r="A15" s="96" t="s">
        <v>7</v>
      </c>
      <c r="B15" s="94" t="s">
        <v>209</v>
      </c>
      <c r="C15" s="56" t="s">
        <v>59</v>
      </c>
      <c r="D15" s="83" t="s">
        <v>59</v>
      </c>
      <c r="E15" s="56" t="s">
        <v>59</v>
      </c>
      <c r="F15" s="61">
        <v>144</v>
      </c>
      <c r="G15" s="61">
        <v>362</v>
      </c>
      <c r="H15" s="61">
        <v>231</v>
      </c>
      <c r="I15" s="49">
        <v>0.3</v>
      </c>
      <c r="J15" s="55">
        <v>0.5</v>
      </c>
      <c r="K15" s="48" t="s">
        <v>101</v>
      </c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</row>
    <row r="16" spans="1:54" s="95" customFormat="1" ht="22.5" customHeight="1" x14ac:dyDescent="0.35">
      <c r="A16" s="115" t="s">
        <v>10</v>
      </c>
      <c r="B16" s="94" t="s">
        <v>209</v>
      </c>
      <c r="C16" s="60" t="s">
        <v>273</v>
      </c>
      <c r="D16" s="84">
        <v>4</v>
      </c>
      <c r="E16" s="84" t="s">
        <v>104</v>
      </c>
      <c r="F16" s="61">
        <v>18</v>
      </c>
      <c r="G16" s="61">
        <v>276</v>
      </c>
      <c r="H16" s="61">
        <v>143</v>
      </c>
      <c r="I16" s="55">
        <v>0.2</v>
      </c>
      <c r="J16" s="55">
        <v>0.2</v>
      </c>
      <c r="K16" s="48" t="s">
        <v>64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</row>
    <row r="17" spans="1:54" s="95" customFormat="1" ht="22.5" customHeight="1" x14ac:dyDescent="0.35">
      <c r="A17" s="115" t="s">
        <v>10</v>
      </c>
      <c r="B17" s="94" t="s">
        <v>209</v>
      </c>
      <c r="C17" s="56" t="s">
        <v>59</v>
      </c>
      <c r="D17" s="83" t="s">
        <v>59</v>
      </c>
      <c r="E17" s="56" t="s">
        <v>59</v>
      </c>
      <c r="F17" s="61">
        <v>18</v>
      </c>
      <c r="G17" s="61">
        <v>276</v>
      </c>
      <c r="H17" s="61">
        <v>143</v>
      </c>
      <c r="I17" s="49">
        <v>0.2</v>
      </c>
      <c r="J17" s="55">
        <v>0.2</v>
      </c>
      <c r="K17" s="48" t="s">
        <v>64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</row>
    <row r="18" spans="1:54" s="95" customFormat="1" ht="22.5" customHeight="1" x14ac:dyDescent="0.35">
      <c r="A18" s="96" t="s">
        <v>8</v>
      </c>
      <c r="B18" s="94" t="s">
        <v>209</v>
      </c>
      <c r="C18" s="60" t="s">
        <v>67</v>
      </c>
      <c r="D18" s="84">
        <v>43</v>
      </c>
      <c r="E18" s="84" t="s">
        <v>104</v>
      </c>
      <c r="F18" s="61">
        <v>43</v>
      </c>
      <c r="G18" s="61">
        <v>299</v>
      </c>
      <c r="H18" s="61">
        <v>162</v>
      </c>
      <c r="I18" s="55">
        <v>0.33329999999999999</v>
      </c>
      <c r="J18" s="55">
        <v>0.5</v>
      </c>
      <c r="K18" s="48" t="s">
        <v>89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</row>
    <row r="19" spans="1:54" s="77" customFormat="1" ht="22.5" customHeight="1" x14ac:dyDescent="0.35">
      <c r="A19" s="96" t="s">
        <v>8</v>
      </c>
      <c r="B19" s="94" t="s">
        <v>209</v>
      </c>
      <c r="C19" s="56" t="s">
        <v>59</v>
      </c>
      <c r="D19" s="83" t="s">
        <v>59</v>
      </c>
      <c r="E19" s="56" t="s">
        <v>59</v>
      </c>
      <c r="F19" s="61">
        <v>43</v>
      </c>
      <c r="G19" s="61">
        <v>299</v>
      </c>
      <c r="H19" s="61">
        <v>162</v>
      </c>
      <c r="I19" s="49">
        <v>3.3300000000000003E-2</v>
      </c>
      <c r="J19" s="55">
        <v>0.5</v>
      </c>
      <c r="K19" s="48" t="s">
        <v>89</v>
      </c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</row>
    <row r="20" spans="1:54" s="77" customFormat="1" ht="22.5" customHeight="1" x14ac:dyDescent="0.35">
      <c r="A20" s="93" t="s">
        <v>252</v>
      </c>
      <c r="B20" s="94" t="s">
        <v>209</v>
      </c>
      <c r="C20" s="56" t="s">
        <v>59</v>
      </c>
      <c r="D20" s="83" t="s">
        <v>59</v>
      </c>
      <c r="E20" s="56" t="s">
        <v>59</v>
      </c>
      <c r="F20" s="52" t="s">
        <v>23</v>
      </c>
      <c r="G20" s="52" t="s">
        <v>23</v>
      </c>
      <c r="H20" s="52" t="s">
        <v>23</v>
      </c>
      <c r="I20" s="56" t="s">
        <v>22</v>
      </c>
      <c r="J20" s="56" t="s">
        <v>22</v>
      </c>
      <c r="K20" s="48" t="s">
        <v>22</v>
      </c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</row>
    <row r="21" spans="1:54" s="77" customFormat="1" ht="22.5" customHeight="1" x14ac:dyDescent="0.35">
      <c r="A21" s="93" t="s">
        <v>253</v>
      </c>
      <c r="B21" s="94" t="s">
        <v>209</v>
      </c>
      <c r="C21" s="56" t="s">
        <v>59</v>
      </c>
      <c r="D21" s="83" t="s">
        <v>59</v>
      </c>
      <c r="E21" s="56" t="s">
        <v>59</v>
      </c>
      <c r="F21" s="52" t="s">
        <v>23</v>
      </c>
      <c r="G21" s="52" t="s">
        <v>23</v>
      </c>
      <c r="H21" s="52" t="s">
        <v>23</v>
      </c>
      <c r="I21" s="56" t="s">
        <v>22</v>
      </c>
      <c r="J21" s="56" t="s">
        <v>22</v>
      </c>
      <c r="K21" s="48" t="s">
        <v>22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</row>
    <row r="22" spans="1:54" s="77" customFormat="1" ht="22.5" customHeight="1" x14ac:dyDescent="0.35">
      <c r="A22" s="93" t="s">
        <v>34</v>
      </c>
      <c r="B22" s="100" t="s">
        <v>210</v>
      </c>
      <c r="C22" s="56" t="s">
        <v>59</v>
      </c>
      <c r="D22" s="56" t="s">
        <v>59</v>
      </c>
      <c r="E22" s="56" t="s">
        <v>59</v>
      </c>
      <c r="F22" s="52">
        <v>259</v>
      </c>
      <c r="G22" s="52">
        <v>2559</v>
      </c>
      <c r="H22" s="52">
        <v>1184</v>
      </c>
      <c r="I22" s="49">
        <v>0.66669999999999996</v>
      </c>
      <c r="J22" s="49">
        <v>0.66669999999999996</v>
      </c>
      <c r="K22" s="48" t="s">
        <v>96</v>
      </c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</row>
    <row r="23" spans="1:54" s="77" customFormat="1" ht="22.5" customHeight="1" x14ac:dyDescent="0.35">
      <c r="A23" s="72" t="s">
        <v>41</v>
      </c>
      <c r="B23" s="100" t="s">
        <v>210</v>
      </c>
      <c r="C23" s="85">
        <v>273.70100000000002</v>
      </c>
      <c r="D23" s="84">
        <v>35</v>
      </c>
      <c r="E23" s="84" t="s">
        <v>104</v>
      </c>
      <c r="F23" s="61">
        <v>71</v>
      </c>
      <c r="G23" s="61">
        <v>989</v>
      </c>
      <c r="H23" s="61">
        <v>228</v>
      </c>
      <c r="I23" s="55">
        <v>0.12</v>
      </c>
      <c r="J23" s="55">
        <v>0.2</v>
      </c>
      <c r="K23" s="48" t="s">
        <v>90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</row>
    <row r="24" spans="1:54" s="79" customFormat="1" ht="22.5" customHeight="1" x14ac:dyDescent="0.35">
      <c r="A24" s="72" t="s">
        <v>41</v>
      </c>
      <c r="B24" s="100" t="s">
        <v>210</v>
      </c>
      <c r="C24" s="56" t="s">
        <v>59</v>
      </c>
      <c r="D24" s="83" t="s">
        <v>59</v>
      </c>
      <c r="E24" s="56" t="s">
        <v>59</v>
      </c>
      <c r="F24" s="61">
        <v>71</v>
      </c>
      <c r="G24" s="61">
        <v>989</v>
      </c>
      <c r="H24" s="61">
        <v>228</v>
      </c>
      <c r="I24" s="49">
        <v>0.12</v>
      </c>
      <c r="J24" s="55">
        <v>0.2</v>
      </c>
      <c r="K24" s="48" t="s">
        <v>90</v>
      </c>
    </row>
    <row r="25" spans="1:54" s="79" customFormat="1" ht="22.5" customHeight="1" x14ac:dyDescent="0.35">
      <c r="A25" s="96" t="s">
        <v>3</v>
      </c>
      <c r="B25" s="100" t="s">
        <v>210</v>
      </c>
      <c r="C25" s="56" t="s">
        <v>59</v>
      </c>
      <c r="D25" s="83" t="s">
        <v>59</v>
      </c>
      <c r="E25" s="56" t="s">
        <v>59</v>
      </c>
      <c r="F25" s="52">
        <v>35</v>
      </c>
      <c r="G25" s="52">
        <v>253</v>
      </c>
      <c r="H25" s="52">
        <v>117</v>
      </c>
      <c r="I25" s="49">
        <v>0.35709999999999997</v>
      </c>
      <c r="J25" s="49">
        <v>0.5</v>
      </c>
      <c r="K25" s="48" t="s">
        <v>91</v>
      </c>
    </row>
    <row r="26" spans="1:54" s="79" customFormat="1" ht="22.5" customHeight="1" x14ac:dyDescent="0.35">
      <c r="A26" s="96" t="s">
        <v>13</v>
      </c>
      <c r="B26" s="100" t="s">
        <v>210</v>
      </c>
      <c r="C26" s="56" t="s">
        <v>59</v>
      </c>
      <c r="D26" s="83" t="s">
        <v>59</v>
      </c>
      <c r="E26" s="56" t="s">
        <v>59</v>
      </c>
      <c r="F26" s="52" t="s">
        <v>69</v>
      </c>
      <c r="G26" s="52" t="s">
        <v>69</v>
      </c>
      <c r="H26" s="52" t="s">
        <v>68</v>
      </c>
      <c r="I26" s="49">
        <v>0.2</v>
      </c>
      <c r="J26" s="49">
        <v>0.2</v>
      </c>
      <c r="K26" s="48" t="s">
        <v>92</v>
      </c>
    </row>
    <row r="27" spans="1:54" s="77" customFormat="1" ht="22.5" customHeight="1" x14ac:dyDescent="0.35">
      <c r="A27" s="93" t="s">
        <v>204</v>
      </c>
      <c r="B27" s="100" t="s">
        <v>210</v>
      </c>
      <c r="C27" s="56" t="s">
        <v>59</v>
      </c>
      <c r="D27" s="83" t="s">
        <v>59</v>
      </c>
      <c r="E27" s="56" t="s">
        <v>59</v>
      </c>
      <c r="F27" s="52">
        <v>57</v>
      </c>
      <c r="G27" s="52">
        <v>1087</v>
      </c>
      <c r="H27" s="52">
        <v>207</v>
      </c>
      <c r="I27" s="49">
        <v>0.35</v>
      </c>
      <c r="J27" s="49">
        <v>0.6</v>
      </c>
      <c r="K27" s="48" t="s">
        <v>93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</row>
    <row r="28" spans="1:54" s="77" customFormat="1" ht="22.5" customHeight="1" x14ac:dyDescent="0.35">
      <c r="A28" s="72" t="s">
        <v>4</v>
      </c>
      <c r="B28" s="100" t="s">
        <v>210</v>
      </c>
      <c r="C28" s="56" t="s">
        <v>59</v>
      </c>
      <c r="D28" s="83" t="s">
        <v>59</v>
      </c>
      <c r="E28" s="56" t="s">
        <v>59</v>
      </c>
      <c r="F28" s="52">
        <v>127</v>
      </c>
      <c r="G28" s="52">
        <v>210</v>
      </c>
      <c r="H28" s="52">
        <v>167</v>
      </c>
      <c r="I28" s="49">
        <v>0.28570000000000001</v>
      </c>
      <c r="J28" s="49">
        <v>0.42859999999999998</v>
      </c>
      <c r="K28" s="48" t="s">
        <v>94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</row>
    <row r="29" spans="1:54" s="77" customFormat="1" ht="22.5" customHeight="1" x14ac:dyDescent="0.35">
      <c r="A29" s="72" t="s">
        <v>4</v>
      </c>
      <c r="B29" s="100" t="s">
        <v>210</v>
      </c>
      <c r="C29" s="56" t="s">
        <v>59</v>
      </c>
      <c r="D29" s="83" t="s">
        <v>59</v>
      </c>
      <c r="E29" s="56" t="s">
        <v>59</v>
      </c>
      <c r="F29" s="52">
        <v>127</v>
      </c>
      <c r="G29" s="52">
        <v>210</v>
      </c>
      <c r="H29" s="52">
        <v>167</v>
      </c>
      <c r="I29" s="49">
        <v>0.28570000000000001</v>
      </c>
      <c r="J29" s="49">
        <v>0.42859999999999998</v>
      </c>
      <c r="K29" s="48" t="s">
        <v>94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</row>
    <row r="30" spans="1:54" s="77" customFormat="1" ht="22.5" customHeight="1" x14ac:dyDescent="0.35">
      <c r="A30" s="97" t="s">
        <v>1</v>
      </c>
      <c r="B30" s="100" t="s">
        <v>210</v>
      </c>
      <c r="C30" s="65" t="s">
        <v>36</v>
      </c>
      <c r="D30" s="65" t="s">
        <v>36</v>
      </c>
      <c r="E30" s="65" t="s">
        <v>36</v>
      </c>
      <c r="F30" s="65" t="s">
        <v>36</v>
      </c>
      <c r="G30" s="65" t="s">
        <v>36</v>
      </c>
      <c r="H30" s="65" t="s">
        <v>36</v>
      </c>
      <c r="I30" s="49" t="s">
        <v>22</v>
      </c>
      <c r="J30" s="49" t="s">
        <v>22</v>
      </c>
      <c r="K30" s="48" t="s">
        <v>22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</row>
    <row r="31" spans="1:54" s="77" customFormat="1" ht="22.5" customHeight="1" x14ac:dyDescent="0.35">
      <c r="A31" s="97" t="s">
        <v>222</v>
      </c>
      <c r="B31" s="100" t="s">
        <v>210</v>
      </c>
      <c r="C31" s="65" t="s">
        <v>36</v>
      </c>
      <c r="D31" s="65" t="s">
        <v>36</v>
      </c>
      <c r="E31" s="65" t="s">
        <v>36</v>
      </c>
      <c r="F31" s="65" t="s">
        <v>36</v>
      </c>
      <c r="G31" s="65" t="s">
        <v>36</v>
      </c>
      <c r="H31" s="65" t="s">
        <v>36</v>
      </c>
      <c r="I31" s="49" t="s">
        <v>22</v>
      </c>
      <c r="J31" s="49" t="s">
        <v>22</v>
      </c>
      <c r="K31" s="49" t="s">
        <v>22</v>
      </c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</row>
    <row r="32" spans="1:54" s="95" customFormat="1" ht="22.5" customHeight="1" x14ac:dyDescent="0.35">
      <c r="A32" s="72" t="s">
        <v>149</v>
      </c>
      <c r="B32" s="100" t="s">
        <v>210</v>
      </c>
      <c r="C32" s="67">
        <v>40</v>
      </c>
      <c r="D32" s="65">
        <v>17</v>
      </c>
      <c r="E32" s="65" t="s">
        <v>102</v>
      </c>
      <c r="F32" s="65" t="s">
        <v>150</v>
      </c>
      <c r="G32" s="65" t="s">
        <v>150</v>
      </c>
      <c r="H32" s="65" t="s">
        <v>150</v>
      </c>
      <c r="I32" s="65" t="s">
        <v>150</v>
      </c>
      <c r="J32" s="65" t="s">
        <v>150</v>
      </c>
      <c r="K32" s="86" t="s">
        <v>150</v>
      </c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</row>
    <row r="33" spans="1:54" s="95" customFormat="1" ht="22.5" customHeight="1" x14ac:dyDescent="0.35">
      <c r="A33" s="72" t="s">
        <v>153</v>
      </c>
      <c r="B33" s="101" t="s">
        <v>211</v>
      </c>
      <c r="C33" s="54">
        <v>71.400000000000006</v>
      </c>
      <c r="D33" s="84">
        <v>144</v>
      </c>
      <c r="E33" s="84" t="s">
        <v>104</v>
      </c>
      <c r="F33" s="65" t="s">
        <v>150</v>
      </c>
      <c r="G33" s="65" t="s">
        <v>150</v>
      </c>
      <c r="H33" s="65" t="s">
        <v>150</v>
      </c>
      <c r="I33" s="55">
        <v>0.5</v>
      </c>
      <c r="J33" s="55">
        <v>0.88890000000000002</v>
      </c>
      <c r="K33" s="48" t="s">
        <v>22</v>
      </c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</row>
    <row r="34" spans="1:54" s="95" customFormat="1" ht="22.5" customHeight="1" x14ac:dyDescent="0.35">
      <c r="A34" s="72" t="s">
        <v>154</v>
      </c>
      <c r="B34" s="101" t="s">
        <v>211</v>
      </c>
      <c r="C34" s="60" t="s">
        <v>83</v>
      </c>
      <c r="D34" s="84">
        <v>1</v>
      </c>
      <c r="E34" s="84" t="s">
        <v>104</v>
      </c>
      <c r="F34" s="65" t="s">
        <v>150</v>
      </c>
      <c r="G34" s="65" t="s">
        <v>150</v>
      </c>
      <c r="H34" s="65" t="s">
        <v>150</v>
      </c>
      <c r="I34" s="55">
        <v>0.5</v>
      </c>
      <c r="J34" s="55">
        <v>0.88890000000000002</v>
      </c>
      <c r="K34" s="48" t="s">
        <v>22</v>
      </c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</row>
    <row r="35" spans="1:54" s="95" customFormat="1" ht="22.5" customHeight="1" x14ac:dyDescent="0.35">
      <c r="A35" s="96" t="s">
        <v>115</v>
      </c>
      <c r="B35" s="101" t="s">
        <v>211</v>
      </c>
      <c r="C35" s="54">
        <v>50</v>
      </c>
      <c r="D35" s="84">
        <v>97</v>
      </c>
      <c r="E35" s="84" t="s">
        <v>104</v>
      </c>
      <c r="F35" s="65" t="s">
        <v>150</v>
      </c>
      <c r="G35" s="65" t="s">
        <v>150</v>
      </c>
      <c r="H35" s="65" t="s">
        <v>150</v>
      </c>
      <c r="I35" s="49" t="s">
        <v>22</v>
      </c>
      <c r="J35" s="55" t="s">
        <v>22</v>
      </c>
      <c r="K35" s="48" t="s">
        <v>22</v>
      </c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</row>
    <row r="36" spans="1:54" s="77" customFormat="1" ht="22.5" customHeight="1" x14ac:dyDescent="0.35">
      <c r="A36" s="96" t="s">
        <v>115</v>
      </c>
      <c r="B36" s="101" t="s">
        <v>211</v>
      </c>
      <c r="C36" s="56" t="s">
        <v>59</v>
      </c>
      <c r="D36" s="83" t="s">
        <v>59</v>
      </c>
      <c r="E36" s="56" t="s">
        <v>59</v>
      </c>
      <c r="F36" s="65" t="s">
        <v>150</v>
      </c>
      <c r="G36" s="65" t="s">
        <v>150</v>
      </c>
      <c r="H36" s="65" t="s">
        <v>150</v>
      </c>
      <c r="I36" s="49" t="s">
        <v>22</v>
      </c>
      <c r="J36" s="49" t="s">
        <v>22</v>
      </c>
      <c r="K36" s="48" t="s">
        <v>22</v>
      </c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</row>
    <row r="37" spans="1:54" s="77" customFormat="1" ht="22.5" customHeight="1" x14ac:dyDescent="0.35">
      <c r="A37" s="72" t="s">
        <v>206</v>
      </c>
      <c r="B37" s="101" t="s">
        <v>211</v>
      </c>
      <c r="C37" s="56" t="s">
        <v>59</v>
      </c>
      <c r="D37" s="83" t="s">
        <v>59</v>
      </c>
      <c r="E37" s="56" t="s">
        <v>59</v>
      </c>
      <c r="F37" s="65" t="s">
        <v>150</v>
      </c>
      <c r="G37" s="65" t="s">
        <v>150</v>
      </c>
      <c r="H37" s="65" t="s">
        <v>150</v>
      </c>
      <c r="I37" s="49" t="s">
        <v>22</v>
      </c>
      <c r="J37" s="49" t="s">
        <v>22</v>
      </c>
      <c r="K37" s="48" t="s">
        <v>22</v>
      </c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</row>
    <row r="38" spans="1:54" s="77" customFormat="1" ht="22.5" customHeight="1" x14ac:dyDescent="0.35">
      <c r="A38" s="72" t="s">
        <v>206</v>
      </c>
      <c r="B38" s="101" t="s">
        <v>211</v>
      </c>
      <c r="C38" s="56" t="s">
        <v>59</v>
      </c>
      <c r="D38" s="83" t="s">
        <v>59</v>
      </c>
      <c r="E38" s="56" t="s">
        <v>59</v>
      </c>
      <c r="F38" s="65" t="s">
        <v>150</v>
      </c>
      <c r="G38" s="65" t="s">
        <v>150</v>
      </c>
      <c r="H38" s="65" t="s">
        <v>150</v>
      </c>
      <c r="I38" s="49" t="s">
        <v>22</v>
      </c>
      <c r="J38" s="49" t="s">
        <v>22</v>
      </c>
      <c r="K38" s="48" t="s">
        <v>22</v>
      </c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</row>
    <row r="39" spans="1:54" s="77" customFormat="1" ht="22.5" customHeight="1" x14ac:dyDescent="0.35">
      <c r="A39" s="93" t="s">
        <v>2</v>
      </c>
      <c r="B39" s="101" t="s">
        <v>211</v>
      </c>
      <c r="C39" s="56" t="s">
        <v>59</v>
      </c>
      <c r="D39" s="83" t="s">
        <v>59</v>
      </c>
      <c r="E39" s="56" t="s">
        <v>59</v>
      </c>
      <c r="F39" s="65" t="s">
        <v>150</v>
      </c>
      <c r="G39" s="65" t="s">
        <v>150</v>
      </c>
      <c r="H39" s="65" t="s">
        <v>150</v>
      </c>
      <c r="I39" s="49" t="s">
        <v>22</v>
      </c>
      <c r="J39" s="49" t="s">
        <v>22</v>
      </c>
      <c r="K39" s="48" t="s">
        <v>22</v>
      </c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</row>
    <row r="40" spans="1:54" s="77" customFormat="1" ht="22.5" customHeight="1" x14ac:dyDescent="0.35">
      <c r="A40" s="96" t="s">
        <v>16</v>
      </c>
      <c r="B40" s="101" t="s">
        <v>211</v>
      </c>
      <c r="C40" s="65" t="s">
        <v>37</v>
      </c>
      <c r="D40" s="65" t="s">
        <v>37</v>
      </c>
      <c r="E40" s="65" t="s">
        <v>37</v>
      </c>
      <c r="F40" s="65" t="s">
        <v>37</v>
      </c>
      <c r="G40" s="65" t="s">
        <v>37</v>
      </c>
      <c r="H40" s="65" t="s">
        <v>37</v>
      </c>
      <c r="I40" s="49" t="s">
        <v>22</v>
      </c>
      <c r="J40" s="49" t="s">
        <v>22</v>
      </c>
      <c r="K40" s="86" t="s">
        <v>37</v>
      </c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</row>
    <row r="41" spans="1:54" s="77" customFormat="1" ht="22.5" customHeight="1" x14ac:dyDescent="0.35">
      <c r="A41" s="75" t="s">
        <v>17</v>
      </c>
      <c r="B41" s="101" t="s">
        <v>211</v>
      </c>
      <c r="C41" s="65" t="s">
        <v>37</v>
      </c>
      <c r="D41" s="65" t="s">
        <v>37</v>
      </c>
      <c r="E41" s="65" t="s">
        <v>37</v>
      </c>
      <c r="F41" s="65" t="s">
        <v>37</v>
      </c>
      <c r="G41" s="65" t="s">
        <v>37</v>
      </c>
      <c r="H41" s="65" t="s">
        <v>37</v>
      </c>
      <c r="I41" s="87" t="s">
        <v>22</v>
      </c>
      <c r="J41" s="87" t="s">
        <v>22</v>
      </c>
      <c r="K41" s="88" t="s">
        <v>37</v>
      </c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</row>
    <row r="42" spans="1:54" s="77" customFormat="1" ht="22.5" customHeight="1" x14ac:dyDescent="0.35">
      <c r="A42" s="72" t="s">
        <v>15</v>
      </c>
      <c r="B42" s="101" t="s">
        <v>211</v>
      </c>
      <c r="C42" s="65" t="s">
        <v>37</v>
      </c>
      <c r="D42" s="65" t="s">
        <v>37</v>
      </c>
      <c r="E42" s="65" t="s">
        <v>37</v>
      </c>
      <c r="F42" s="65" t="s">
        <v>37</v>
      </c>
      <c r="G42" s="65" t="s">
        <v>37</v>
      </c>
      <c r="H42" s="65" t="s">
        <v>37</v>
      </c>
      <c r="I42" s="49" t="s">
        <v>22</v>
      </c>
      <c r="J42" s="49" t="s">
        <v>22</v>
      </c>
      <c r="K42" s="65" t="s">
        <v>37</v>
      </c>
      <c r="L42" s="99"/>
    </row>
    <row r="43" spans="1:54" s="77" customFormat="1" ht="22.5" customHeight="1" x14ac:dyDescent="0.35">
      <c r="A43" s="72" t="s">
        <v>138</v>
      </c>
      <c r="B43" s="72" t="s">
        <v>213</v>
      </c>
      <c r="C43" s="65">
        <v>70.150000000000006</v>
      </c>
      <c r="D43" s="65">
        <v>31</v>
      </c>
      <c r="E43" s="65" t="s">
        <v>104</v>
      </c>
      <c r="F43" s="65" t="s">
        <v>150</v>
      </c>
      <c r="G43" s="65" t="s">
        <v>150</v>
      </c>
      <c r="H43" s="65" t="s">
        <v>150</v>
      </c>
      <c r="I43" s="65" t="s">
        <v>150</v>
      </c>
      <c r="J43" s="65" t="s">
        <v>150</v>
      </c>
      <c r="K43" s="65" t="s">
        <v>150</v>
      </c>
      <c r="L43" s="99"/>
    </row>
    <row r="44" spans="1:54" s="77" customFormat="1" ht="22.5" customHeight="1" x14ac:dyDescent="0.35">
      <c r="A44" s="102" t="s">
        <v>139</v>
      </c>
      <c r="B44" s="72" t="s">
        <v>213</v>
      </c>
      <c r="C44" s="89">
        <v>74.75</v>
      </c>
      <c r="D44" s="65">
        <v>65</v>
      </c>
      <c r="E44" s="65" t="s">
        <v>104</v>
      </c>
      <c r="F44" s="65" t="s">
        <v>150</v>
      </c>
      <c r="G44" s="65" t="s">
        <v>150</v>
      </c>
      <c r="H44" s="65" t="s">
        <v>150</v>
      </c>
      <c r="I44" s="65" t="s">
        <v>150</v>
      </c>
      <c r="J44" s="65" t="s">
        <v>150</v>
      </c>
      <c r="K44" s="65" t="s">
        <v>150</v>
      </c>
      <c r="L44" s="99"/>
    </row>
    <row r="45" spans="1:54" s="77" customFormat="1" ht="22.5" customHeight="1" x14ac:dyDescent="0.35">
      <c r="A45" s="72" t="s">
        <v>147</v>
      </c>
      <c r="B45" s="72" t="s">
        <v>213</v>
      </c>
      <c r="C45" s="90">
        <v>400</v>
      </c>
      <c r="D45" s="65">
        <v>12</v>
      </c>
      <c r="E45" s="65" t="s">
        <v>102</v>
      </c>
      <c r="F45" s="65" t="s">
        <v>150</v>
      </c>
      <c r="G45" s="65" t="s">
        <v>150</v>
      </c>
      <c r="H45" s="65" t="s">
        <v>150</v>
      </c>
      <c r="I45" s="65" t="s">
        <v>150</v>
      </c>
      <c r="J45" s="65" t="s">
        <v>150</v>
      </c>
      <c r="K45" s="65" t="s">
        <v>150</v>
      </c>
      <c r="L45" s="99"/>
    </row>
    <row r="46" spans="1:54" s="77" customFormat="1" ht="22.5" customHeight="1" x14ac:dyDescent="0.35">
      <c r="A46" s="72" t="s">
        <v>140</v>
      </c>
      <c r="B46" s="72" t="s">
        <v>213</v>
      </c>
      <c r="C46" s="90">
        <v>50</v>
      </c>
      <c r="D46" s="65">
        <v>60</v>
      </c>
      <c r="E46" s="65" t="s">
        <v>102</v>
      </c>
      <c r="F46" s="65" t="s">
        <v>150</v>
      </c>
      <c r="G46" s="65" t="s">
        <v>150</v>
      </c>
      <c r="H46" s="65" t="s">
        <v>150</v>
      </c>
      <c r="I46" s="65" t="s">
        <v>150</v>
      </c>
      <c r="J46" s="65" t="s">
        <v>150</v>
      </c>
      <c r="K46" s="65" t="s">
        <v>150</v>
      </c>
      <c r="L46" s="99"/>
    </row>
    <row r="47" spans="1:54" s="77" customFormat="1" ht="22.5" customHeight="1" x14ac:dyDescent="0.35">
      <c r="A47" s="72" t="s">
        <v>146</v>
      </c>
      <c r="B47" s="72" t="s">
        <v>213</v>
      </c>
      <c r="C47" s="90">
        <v>120</v>
      </c>
      <c r="D47" s="65">
        <v>28</v>
      </c>
      <c r="E47" s="65" t="s">
        <v>102</v>
      </c>
      <c r="F47" s="65" t="s">
        <v>150</v>
      </c>
      <c r="G47" s="65" t="s">
        <v>150</v>
      </c>
      <c r="H47" s="65" t="s">
        <v>150</v>
      </c>
      <c r="I47" s="65" t="s">
        <v>150</v>
      </c>
      <c r="J47" s="65" t="s">
        <v>150</v>
      </c>
      <c r="K47" s="65" t="s">
        <v>150</v>
      </c>
      <c r="L47" s="99"/>
    </row>
    <row r="48" spans="1:54" s="77" customFormat="1" ht="22.5" customHeight="1" x14ac:dyDescent="0.35">
      <c r="A48" s="72" t="s">
        <v>148</v>
      </c>
      <c r="B48" s="72" t="s">
        <v>213</v>
      </c>
      <c r="C48" s="90">
        <v>100</v>
      </c>
      <c r="D48" s="65">
        <v>44</v>
      </c>
      <c r="E48" s="65" t="s">
        <v>102</v>
      </c>
      <c r="F48" s="65" t="s">
        <v>150</v>
      </c>
      <c r="G48" s="65" t="s">
        <v>150</v>
      </c>
      <c r="H48" s="65" t="s">
        <v>150</v>
      </c>
      <c r="I48" s="65" t="s">
        <v>150</v>
      </c>
      <c r="J48" s="65" t="s">
        <v>150</v>
      </c>
      <c r="K48" s="65" t="s">
        <v>150</v>
      </c>
      <c r="L48" s="99"/>
    </row>
    <row r="49" spans="1:12" s="77" customFormat="1" ht="22.5" customHeight="1" x14ac:dyDescent="0.35">
      <c r="A49" s="72" t="s">
        <v>145</v>
      </c>
      <c r="B49" s="72" t="s">
        <v>213</v>
      </c>
      <c r="C49" s="90">
        <v>80</v>
      </c>
      <c r="D49" s="65">
        <v>4</v>
      </c>
      <c r="E49" s="65" t="s">
        <v>102</v>
      </c>
      <c r="F49" s="65" t="s">
        <v>150</v>
      </c>
      <c r="G49" s="65" t="s">
        <v>150</v>
      </c>
      <c r="H49" s="65" t="s">
        <v>150</v>
      </c>
      <c r="I49" s="65" t="s">
        <v>150</v>
      </c>
      <c r="J49" s="65" t="s">
        <v>150</v>
      </c>
      <c r="K49" s="65" t="s">
        <v>150</v>
      </c>
      <c r="L49" s="99"/>
    </row>
    <row r="50" spans="1:12" s="77" customFormat="1" ht="22.5" customHeight="1" x14ac:dyDescent="0.35">
      <c r="A50" s="72" t="s">
        <v>141</v>
      </c>
      <c r="B50" s="72" t="s">
        <v>213</v>
      </c>
      <c r="C50" s="90">
        <v>200</v>
      </c>
      <c r="D50" s="65">
        <v>86</v>
      </c>
      <c r="E50" s="65" t="s">
        <v>102</v>
      </c>
      <c r="F50" s="65" t="s">
        <v>150</v>
      </c>
      <c r="G50" s="65" t="s">
        <v>150</v>
      </c>
      <c r="H50" s="65" t="s">
        <v>150</v>
      </c>
      <c r="I50" s="65" t="s">
        <v>150</v>
      </c>
      <c r="J50" s="65" t="s">
        <v>150</v>
      </c>
      <c r="K50" s="65" t="s">
        <v>150</v>
      </c>
      <c r="L50" s="99"/>
    </row>
    <row r="51" spans="1:12" s="77" customFormat="1" ht="22.5" customHeight="1" x14ac:dyDescent="0.35">
      <c r="A51" s="72" t="s">
        <v>147</v>
      </c>
      <c r="B51" s="72" t="s">
        <v>213</v>
      </c>
      <c r="C51" s="67">
        <v>300</v>
      </c>
      <c r="D51" s="65">
        <v>89</v>
      </c>
      <c r="E51" s="65" t="s">
        <v>102</v>
      </c>
      <c r="F51" s="65" t="s">
        <v>150</v>
      </c>
      <c r="G51" s="65"/>
      <c r="H51" s="65" t="s">
        <v>150</v>
      </c>
      <c r="I51" s="65" t="s">
        <v>150</v>
      </c>
      <c r="J51" s="65" t="s">
        <v>150</v>
      </c>
      <c r="K51" s="65" t="s">
        <v>150</v>
      </c>
      <c r="L51" s="99"/>
    </row>
    <row r="52" spans="1:12" s="77" customFormat="1" ht="22.5" customHeight="1" x14ac:dyDescent="0.35">
      <c r="A52" s="72" t="s">
        <v>140</v>
      </c>
      <c r="B52" s="72" t="s">
        <v>213</v>
      </c>
      <c r="C52" s="67">
        <v>50</v>
      </c>
      <c r="D52" s="65">
        <v>89</v>
      </c>
      <c r="E52" s="65" t="s">
        <v>102</v>
      </c>
      <c r="F52" s="65" t="s">
        <v>150</v>
      </c>
      <c r="G52" s="65" t="s">
        <v>150</v>
      </c>
      <c r="H52" s="65" t="s">
        <v>150</v>
      </c>
      <c r="I52" s="65" t="s">
        <v>150</v>
      </c>
      <c r="J52" s="65" t="s">
        <v>150</v>
      </c>
      <c r="K52" s="65" t="s">
        <v>150</v>
      </c>
      <c r="L52" s="99"/>
    </row>
    <row r="53" spans="1:12" s="77" customFormat="1" ht="22.5" customHeight="1" x14ac:dyDescent="0.35">
      <c r="A53" s="72" t="s">
        <v>142</v>
      </c>
      <c r="B53" s="72" t="s">
        <v>213</v>
      </c>
      <c r="C53" s="67">
        <v>50</v>
      </c>
      <c r="D53" s="65">
        <v>89</v>
      </c>
      <c r="E53" s="65" t="s">
        <v>102</v>
      </c>
      <c r="F53" s="65" t="s">
        <v>150</v>
      </c>
      <c r="G53" s="65" t="s">
        <v>150</v>
      </c>
      <c r="H53" s="65" t="s">
        <v>150</v>
      </c>
      <c r="I53" s="65" t="s">
        <v>150</v>
      </c>
      <c r="J53" s="65" t="s">
        <v>150</v>
      </c>
      <c r="K53" s="65" t="s">
        <v>150</v>
      </c>
      <c r="L53" s="99"/>
    </row>
    <row r="54" spans="1:12" s="77" customFormat="1" ht="22.5" customHeight="1" x14ac:dyDescent="0.35">
      <c r="A54" s="72" t="s">
        <v>143</v>
      </c>
      <c r="B54" s="72" t="s">
        <v>213</v>
      </c>
      <c r="C54" s="67">
        <v>250</v>
      </c>
      <c r="D54" s="65">
        <v>32</v>
      </c>
      <c r="E54" s="65" t="s">
        <v>102</v>
      </c>
      <c r="F54" s="65" t="s">
        <v>150</v>
      </c>
      <c r="G54" s="65" t="s">
        <v>150</v>
      </c>
      <c r="H54" s="65" t="s">
        <v>150</v>
      </c>
      <c r="I54" s="65" t="s">
        <v>150</v>
      </c>
      <c r="J54" s="65" t="s">
        <v>150</v>
      </c>
      <c r="K54" s="65" t="s">
        <v>150</v>
      </c>
      <c r="L54" s="99"/>
    </row>
    <row r="55" spans="1:12" s="77" customFormat="1" ht="22.5" customHeight="1" x14ac:dyDescent="0.35">
      <c r="A55" s="72" t="s">
        <v>144</v>
      </c>
      <c r="B55" s="72" t="s">
        <v>213</v>
      </c>
      <c r="C55" s="67">
        <v>100</v>
      </c>
      <c r="D55" s="65">
        <v>10</v>
      </c>
      <c r="E55" s="65" t="s">
        <v>102</v>
      </c>
      <c r="F55" s="65" t="s">
        <v>150</v>
      </c>
      <c r="G55" s="65" t="s">
        <v>150</v>
      </c>
      <c r="H55" s="65" t="s">
        <v>150</v>
      </c>
      <c r="I55" s="65" t="s">
        <v>150</v>
      </c>
      <c r="J55" s="65" t="s">
        <v>150</v>
      </c>
      <c r="K55" s="65" t="s">
        <v>150</v>
      </c>
      <c r="L55" s="99"/>
    </row>
    <row r="56" spans="1:12" s="77" customFormat="1" ht="22.5" customHeight="1" x14ac:dyDescent="0.35">
      <c r="A56" s="72" t="s">
        <v>141</v>
      </c>
      <c r="B56" s="72" t="s">
        <v>213</v>
      </c>
      <c r="C56" s="67">
        <v>200</v>
      </c>
      <c r="D56" s="65">
        <v>17</v>
      </c>
      <c r="E56" s="65" t="s">
        <v>102</v>
      </c>
      <c r="F56" s="65" t="s">
        <v>150</v>
      </c>
      <c r="G56" s="65" t="s">
        <v>150</v>
      </c>
      <c r="H56" s="65" t="s">
        <v>150</v>
      </c>
      <c r="I56" s="65" t="s">
        <v>150</v>
      </c>
      <c r="J56" s="65" t="s">
        <v>150</v>
      </c>
      <c r="K56" s="65" t="s">
        <v>150</v>
      </c>
      <c r="L56" s="99"/>
    </row>
    <row r="57" spans="1:12" s="77" customFormat="1" ht="22.5" customHeight="1" x14ac:dyDescent="0.35">
      <c r="A57" s="72" t="s">
        <v>152</v>
      </c>
      <c r="B57" s="72" t="s">
        <v>213</v>
      </c>
      <c r="C57" s="85">
        <v>67.849999999999994</v>
      </c>
      <c r="D57" s="65">
        <v>8</v>
      </c>
      <c r="E57" s="65" t="s">
        <v>104</v>
      </c>
      <c r="F57" s="65" t="s">
        <v>150</v>
      </c>
      <c r="G57" s="65" t="s">
        <v>150</v>
      </c>
      <c r="H57" s="65" t="s">
        <v>150</v>
      </c>
      <c r="I57" s="65" t="s">
        <v>150</v>
      </c>
      <c r="J57" s="65" t="s">
        <v>150</v>
      </c>
      <c r="K57" s="65" t="s">
        <v>150</v>
      </c>
      <c r="L57" s="99"/>
    </row>
    <row r="58" spans="1:12" s="77" customFormat="1" ht="22.5" customHeight="1" x14ac:dyDescent="0.35">
      <c r="A58" s="75" t="s">
        <v>151</v>
      </c>
      <c r="B58" s="72" t="s">
        <v>213</v>
      </c>
      <c r="C58" s="112">
        <v>250</v>
      </c>
      <c r="D58" s="92">
        <v>205</v>
      </c>
      <c r="E58" s="65" t="s">
        <v>102</v>
      </c>
      <c r="F58" s="65" t="s">
        <v>150</v>
      </c>
      <c r="G58" s="65" t="s">
        <v>150</v>
      </c>
      <c r="H58" s="65" t="s">
        <v>150</v>
      </c>
      <c r="I58" s="65" t="s">
        <v>150</v>
      </c>
      <c r="J58" s="65" t="s">
        <v>150</v>
      </c>
      <c r="K58" s="65" t="s">
        <v>150</v>
      </c>
      <c r="L58" s="99"/>
    </row>
  </sheetData>
  <mergeCells count="4">
    <mergeCell ref="C1:E1"/>
    <mergeCell ref="A1:B1"/>
    <mergeCell ref="I1:K1"/>
    <mergeCell ref="F1:H1"/>
  </mergeCell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B8D-D053-493E-A705-3E965AA416D5}">
  <sheetPr>
    <pageSetUpPr fitToPage="1"/>
  </sheetPr>
  <dimension ref="A1:AU35"/>
  <sheetViews>
    <sheetView zoomScale="40" zoomScaleNormal="40" workbookViewId="0">
      <pane ySplit="2" topLeftCell="A3" activePane="bottomLeft" state="frozen"/>
      <selection activeCell="B1" sqref="B1"/>
      <selection pane="bottomLeft" activeCell="E11" sqref="E11"/>
    </sheetView>
  </sheetViews>
  <sheetFormatPr defaultColWidth="8.7265625" defaultRowHeight="15.5" x14ac:dyDescent="0.35"/>
  <cols>
    <col min="1" max="1" width="53.54296875" style="68" customWidth="1"/>
    <col min="2" max="2" width="45.81640625" style="68" customWidth="1"/>
    <col min="3" max="3" width="29.26953125" style="68" customWidth="1"/>
    <col min="4" max="4" width="51.81640625" style="77" customWidth="1"/>
    <col min="5" max="5" width="49.90625" style="77" customWidth="1"/>
    <col min="6" max="6" width="45.90625" style="77" customWidth="1"/>
    <col min="7" max="7" width="18" style="43" customWidth="1"/>
    <col min="8" max="8" width="26" style="43" customWidth="1"/>
    <col min="9" max="9" width="30.54296875" style="43" customWidth="1"/>
    <col min="10" max="10" width="10.1796875" style="43" customWidth="1"/>
    <col min="11" max="16384" width="8.7265625" style="43"/>
  </cols>
  <sheetData>
    <row r="1" spans="1:47" ht="53.5" customHeight="1" x14ac:dyDescent="1">
      <c r="A1" s="201" t="s">
        <v>20</v>
      </c>
      <c r="B1" s="201"/>
      <c r="C1" s="201"/>
      <c r="D1" s="201"/>
      <c r="E1" s="201"/>
      <c r="F1" s="201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47" s="46" customFormat="1" ht="56" customHeight="1" x14ac:dyDescent="0.35">
      <c r="A2" s="181" t="s">
        <v>86</v>
      </c>
      <c r="B2" s="182" t="s">
        <v>109</v>
      </c>
      <c r="C2" s="183" t="s">
        <v>110</v>
      </c>
      <c r="D2" s="181" t="s">
        <v>111</v>
      </c>
      <c r="E2" s="181" t="s">
        <v>248</v>
      </c>
      <c r="F2" s="181" t="s">
        <v>61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</row>
    <row r="3" spans="1:47" s="46" customFormat="1" ht="28.5" customHeight="1" x14ac:dyDescent="0.35">
      <c r="A3" s="44" t="s">
        <v>19</v>
      </c>
      <c r="B3" s="44" t="s">
        <v>19</v>
      </c>
      <c r="C3" s="103" t="s">
        <v>209</v>
      </c>
      <c r="D3" s="106" t="s">
        <v>117</v>
      </c>
      <c r="E3" s="106" t="s">
        <v>116</v>
      </c>
      <c r="F3" s="107"/>
    </row>
    <row r="4" spans="1:47" s="51" customFormat="1" ht="28.5" customHeight="1" x14ac:dyDescent="0.35">
      <c r="A4" s="45" t="s">
        <v>5</v>
      </c>
      <c r="B4" s="47" t="s">
        <v>5</v>
      </c>
      <c r="C4" s="103" t="s">
        <v>209</v>
      </c>
      <c r="D4" s="50" t="s">
        <v>71</v>
      </c>
      <c r="E4" s="108" t="s">
        <v>70</v>
      </c>
      <c r="F4" s="109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</row>
    <row r="5" spans="1:47" s="51" customFormat="1" ht="28.5" customHeight="1" x14ac:dyDescent="0.35">
      <c r="A5" s="45" t="s">
        <v>221</v>
      </c>
      <c r="B5" s="47" t="s">
        <v>35</v>
      </c>
      <c r="C5" s="103" t="s">
        <v>209</v>
      </c>
      <c r="D5" s="50" t="s">
        <v>71</v>
      </c>
      <c r="E5" s="108" t="s">
        <v>70</v>
      </c>
      <c r="F5" s="109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</row>
    <row r="6" spans="1:47" s="51" customFormat="1" ht="28.5" customHeight="1" x14ac:dyDescent="0.35">
      <c r="A6" s="45" t="s">
        <v>80</v>
      </c>
      <c r="B6" s="47" t="s">
        <v>35</v>
      </c>
      <c r="C6" s="103" t="s">
        <v>209</v>
      </c>
      <c r="D6" s="50" t="s">
        <v>71</v>
      </c>
      <c r="E6" s="108" t="s">
        <v>70</v>
      </c>
      <c r="F6" s="109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</row>
    <row r="7" spans="1:47" s="51" customFormat="1" ht="28.5" customHeight="1" x14ac:dyDescent="0.35">
      <c r="A7" s="45" t="s">
        <v>31</v>
      </c>
      <c r="B7" s="47" t="s">
        <v>35</v>
      </c>
      <c r="C7" s="103" t="s">
        <v>209</v>
      </c>
      <c r="D7" s="50" t="s">
        <v>71</v>
      </c>
      <c r="E7" s="108" t="s">
        <v>70</v>
      </c>
      <c r="F7" s="109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</row>
    <row r="8" spans="1:47" s="51" customFormat="1" ht="28.5" customHeight="1" x14ac:dyDescent="0.35">
      <c r="A8" s="45" t="s">
        <v>32</v>
      </c>
      <c r="B8" s="47" t="s">
        <v>35</v>
      </c>
      <c r="C8" s="103" t="s">
        <v>209</v>
      </c>
      <c r="D8" s="50" t="s">
        <v>71</v>
      </c>
      <c r="E8" s="108" t="s">
        <v>70</v>
      </c>
      <c r="F8" s="109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</row>
    <row r="9" spans="1:47" s="51" customFormat="1" ht="28.5" customHeight="1" x14ac:dyDescent="0.35">
      <c r="A9" s="45" t="s">
        <v>30</v>
      </c>
      <c r="B9" s="47" t="s">
        <v>35</v>
      </c>
      <c r="C9" s="103" t="s">
        <v>209</v>
      </c>
      <c r="D9" s="50" t="s">
        <v>71</v>
      </c>
      <c r="E9" s="108" t="s">
        <v>70</v>
      </c>
      <c r="F9" s="109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</row>
    <row r="10" spans="1:47" s="51" customFormat="1" ht="28.5" customHeight="1" x14ac:dyDescent="0.35">
      <c r="A10" s="50" t="s">
        <v>112</v>
      </c>
      <c r="B10" s="50" t="s">
        <v>33</v>
      </c>
      <c r="C10" s="103" t="s">
        <v>209</v>
      </c>
      <c r="D10" s="50" t="s">
        <v>71</v>
      </c>
      <c r="E10" s="108" t="s">
        <v>70</v>
      </c>
      <c r="F10" s="109" t="s">
        <v>72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</row>
    <row r="11" spans="1:47" s="104" customFormat="1" ht="28.5" customHeight="1" x14ac:dyDescent="0.35">
      <c r="A11" s="59" t="s">
        <v>6</v>
      </c>
      <c r="B11" s="66" t="s">
        <v>81</v>
      </c>
      <c r="C11" s="103" t="s">
        <v>209</v>
      </c>
      <c r="D11" s="50" t="s">
        <v>71</v>
      </c>
      <c r="E11" s="108" t="s">
        <v>71</v>
      </c>
      <c r="F11" s="109"/>
    </row>
    <row r="12" spans="1:47" s="51" customFormat="1" ht="28.5" customHeight="1" x14ac:dyDescent="0.35">
      <c r="A12" s="58" t="s">
        <v>7</v>
      </c>
      <c r="B12" s="57" t="s">
        <v>81</v>
      </c>
      <c r="C12" s="103" t="s">
        <v>209</v>
      </c>
      <c r="D12" s="50" t="s">
        <v>71</v>
      </c>
      <c r="E12" s="108" t="s">
        <v>70</v>
      </c>
      <c r="F12" s="109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</row>
    <row r="13" spans="1:47" s="51" customFormat="1" ht="28.5" customHeight="1" x14ac:dyDescent="0.35">
      <c r="A13" s="25" t="s">
        <v>10</v>
      </c>
      <c r="B13" s="58" t="s">
        <v>81</v>
      </c>
      <c r="C13" s="103" t="s">
        <v>209</v>
      </c>
      <c r="D13" s="50" t="s">
        <v>71</v>
      </c>
      <c r="E13" s="108" t="s">
        <v>70</v>
      </c>
      <c r="F13" s="109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</row>
    <row r="14" spans="1:47" s="46" customFormat="1" ht="28.5" customHeight="1" x14ac:dyDescent="0.35">
      <c r="A14" s="58" t="s">
        <v>8</v>
      </c>
      <c r="B14" s="58" t="s">
        <v>81</v>
      </c>
      <c r="C14" s="103" t="s">
        <v>209</v>
      </c>
      <c r="D14" s="50" t="s">
        <v>71</v>
      </c>
      <c r="E14" s="108" t="s">
        <v>73</v>
      </c>
      <c r="F14" s="109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</row>
    <row r="15" spans="1:47" s="51" customFormat="1" ht="28.5" customHeight="1" x14ac:dyDescent="0.35">
      <c r="A15" s="45" t="s">
        <v>113</v>
      </c>
      <c r="B15" s="45" t="s">
        <v>12</v>
      </c>
      <c r="C15" s="103" t="s">
        <v>209</v>
      </c>
      <c r="D15" s="50" t="s">
        <v>71</v>
      </c>
      <c r="E15" s="108" t="s">
        <v>71</v>
      </c>
      <c r="F15" s="109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</row>
    <row r="16" spans="1:47" s="51" customFormat="1" ht="28.5" customHeight="1" x14ac:dyDescent="0.35">
      <c r="A16" s="45" t="s">
        <v>25</v>
      </c>
      <c r="B16" s="45" t="s">
        <v>12</v>
      </c>
      <c r="C16" s="103" t="s">
        <v>209</v>
      </c>
      <c r="D16" s="50" t="s">
        <v>71</v>
      </c>
      <c r="E16" s="108" t="s">
        <v>71</v>
      </c>
      <c r="F16" s="109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</row>
    <row r="17" spans="1:47" s="51" customFormat="1" ht="28.5" customHeight="1" x14ac:dyDescent="0.35">
      <c r="A17" s="45" t="s">
        <v>34</v>
      </c>
      <c r="B17" s="45" t="s">
        <v>5</v>
      </c>
      <c r="C17" s="105" t="s">
        <v>210</v>
      </c>
      <c r="D17" s="50" t="s">
        <v>71</v>
      </c>
      <c r="E17" s="108" t="s">
        <v>70</v>
      </c>
      <c r="F17" s="109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</row>
    <row r="18" spans="1:47" s="104" customFormat="1" ht="28.5" customHeight="1" x14ac:dyDescent="0.35">
      <c r="A18" s="45" t="s">
        <v>41</v>
      </c>
      <c r="B18" s="45" t="s">
        <v>9</v>
      </c>
      <c r="C18" s="105" t="s">
        <v>210</v>
      </c>
      <c r="D18" s="50" t="s">
        <v>70</v>
      </c>
      <c r="E18" s="108" t="s">
        <v>70</v>
      </c>
      <c r="F18" s="109" t="s">
        <v>75</v>
      </c>
    </row>
    <row r="19" spans="1:47" s="104" customFormat="1" ht="28.5" customHeight="1" x14ac:dyDescent="0.35">
      <c r="A19" s="63" t="s">
        <v>3</v>
      </c>
      <c r="B19" s="47" t="s">
        <v>9</v>
      </c>
      <c r="C19" s="105" t="s">
        <v>210</v>
      </c>
      <c r="D19" s="50" t="s">
        <v>71</v>
      </c>
      <c r="E19" s="108" t="s">
        <v>71</v>
      </c>
      <c r="F19" s="109"/>
    </row>
    <row r="20" spans="1:47" s="104" customFormat="1" ht="28.5" customHeight="1" x14ac:dyDescent="0.35">
      <c r="A20" s="63" t="s">
        <v>13</v>
      </c>
      <c r="B20" s="64" t="s">
        <v>9</v>
      </c>
      <c r="C20" s="105" t="s">
        <v>210</v>
      </c>
      <c r="D20" s="50" t="s">
        <v>71</v>
      </c>
      <c r="E20" s="108" t="s">
        <v>71</v>
      </c>
      <c r="F20" s="109"/>
    </row>
    <row r="21" spans="1:47" s="51" customFormat="1" ht="28.5" customHeight="1" x14ac:dyDescent="0.35">
      <c r="A21" s="45" t="s">
        <v>205</v>
      </c>
      <c r="B21" s="47" t="s">
        <v>12</v>
      </c>
      <c r="C21" s="105" t="s">
        <v>210</v>
      </c>
      <c r="D21" s="50" t="s">
        <v>71</v>
      </c>
      <c r="E21" s="108" t="s">
        <v>70</v>
      </c>
      <c r="F21" s="109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</row>
    <row r="22" spans="1:47" s="51" customFormat="1" ht="28.5" customHeight="1" x14ac:dyDescent="0.35">
      <c r="A22" s="45" t="s">
        <v>4</v>
      </c>
      <c r="B22" s="47" t="s">
        <v>11</v>
      </c>
      <c r="C22" s="105" t="s">
        <v>210</v>
      </c>
      <c r="D22" s="50" t="s">
        <v>71</v>
      </c>
      <c r="E22" s="108" t="s">
        <v>70</v>
      </c>
      <c r="F22" s="109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</row>
    <row r="23" spans="1:47" s="51" customFormat="1" ht="28.5" customHeight="1" x14ac:dyDescent="0.35">
      <c r="A23" s="59" t="s">
        <v>155</v>
      </c>
      <c r="B23" s="66" t="s">
        <v>137</v>
      </c>
      <c r="C23" s="105" t="s">
        <v>210</v>
      </c>
      <c r="D23" s="50" t="s">
        <v>71</v>
      </c>
      <c r="E23" s="108" t="s">
        <v>70</v>
      </c>
      <c r="F23" s="109" t="s">
        <v>74</v>
      </c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</row>
    <row r="24" spans="1:47" s="46" customFormat="1" ht="28.5" customHeight="1" x14ac:dyDescent="0.35">
      <c r="A24" s="73" t="s">
        <v>114</v>
      </c>
      <c r="B24" s="73" t="s">
        <v>9</v>
      </c>
      <c r="C24" s="24" t="s">
        <v>211</v>
      </c>
      <c r="D24" s="50" t="s">
        <v>71</v>
      </c>
      <c r="E24" s="108" t="s">
        <v>70</v>
      </c>
      <c r="F24" s="109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</row>
    <row r="25" spans="1:47" s="46" customFormat="1" ht="28.5" customHeight="1" x14ac:dyDescent="0.35">
      <c r="A25" s="74" t="s">
        <v>115</v>
      </c>
      <c r="B25" s="73" t="s">
        <v>9</v>
      </c>
      <c r="C25" s="24" t="s">
        <v>211</v>
      </c>
      <c r="D25" s="50" t="s">
        <v>71</v>
      </c>
      <c r="E25" s="108" t="s">
        <v>71</v>
      </c>
      <c r="F25" s="109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</row>
    <row r="26" spans="1:47" s="51" customFormat="1" ht="28.5" customHeight="1" x14ac:dyDescent="0.35">
      <c r="A26" s="45" t="s">
        <v>207</v>
      </c>
      <c r="B26" s="45" t="s">
        <v>55</v>
      </c>
      <c r="C26" s="24" t="s">
        <v>211</v>
      </c>
      <c r="D26" s="50" t="s">
        <v>71</v>
      </c>
      <c r="E26" s="108" t="s">
        <v>70</v>
      </c>
      <c r="F26" s="109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</row>
    <row r="27" spans="1:47" s="51" customFormat="1" ht="28.5" customHeight="1" x14ac:dyDescent="0.35">
      <c r="A27" s="45" t="s">
        <v>2</v>
      </c>
      <c r="B27" s="45" t="s">
        <v>55</v>
      </c>
      <c r="C27" s="24" t="s">
        <v>211</v>
      </c>
      <c r="D27" s="50" t="s">
        <v>71</v>
      </c>
      <c r="E27" s="108" t="s">
        <v>70</v>
      </c>
      <c r="F27" s="109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</row>
    <row r="28" spans="1:47" s="51" customFormat="1" ht="28.5" customHeight="1" x14ac:dyDescent="0.35">
      <c r="A28" s="63" t="s">
        <v>16</v>
      </c>
      <c r="B28" s="45" t="s">
        <v>55</v>
      </c>
      <c r="C28" s="24" t="s">
        <v>211</v>
      </c>
      <c r="D28" s="50" t="s">
        <v>71</v>
      </c>
      <c r="E28" s="108" t="s">
        <v>71</v>
      </c>
      <c r="F28" s="109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</row>
    <row r="29" spans="1:47" s="51" customFormat="1" ht="28.5" customHeight="1" x14ac:dyDescent="0.35">
      <c r="A29" s="50" t="s">
        <v>17</v>
      </c>
      <c r="B29" s="45" t="s">
        <v>55</v>
      </c>
      <c r="C29" s="24" t="s">
        <v>211</v>
      </c>
      <c r="D29" s="50" t="s">
        <v>71</v>
      </c>
      <c r="E29" s="108" t="s">
        <v>71</v>
      </c>
      <c r="F29" s="109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</row>
    <row r="30" spans="1:47" s="51" customFormat="1" ht="28.5" customHeight="1" x14ac:dyDescent="0.35">
      <c r="A30" s="53" t="s">
        <v>15</v>
      </c>
      <c r="B30" s="62" t="s">
        <v>55</v>
      </c>
      <c r="C30" s="24" t="s">
        <v>211</v>
      </c>
      <c r="D30" s="53" t="s">
        <v>70</v>
      </c>
      <c r="E30" s="110" t="s">
        <v>70</v>
      </c>
      <c r="F30" s="111" t="s">
        <v>76</v>
      </c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</row>
    <row r="31" spans="1:47" x14ac:dyDescent="0.35">
      <c r="B31" s="76"/>
    </row>
    <row r="32" spans="1:47" s="22" customFormat="1" ht="35.15" customHeight="1" x14ac:dyDescent="0.35">
      <c r="A32" s="68"/>
      <c r="B32" s="68"/>
      <c r="C32" s="68"/>
      <c r="D32" s="78"/>
      <c r="E32" s="79"/>
      <c r="F32" s="79"/>
    </row>
    <row r="33" spans="1:6" s="22" customFormat="1" ht="35.15" customHeight="1" x14ac:dyDescent="0.35">
      <c r="A33" s="68"/>
      <c r="B33" s="68"/>
      <c r="C33" s="68"/>
      <c r="D33" s="78"/>
      <c r="E33" s="79"/>
      <c r="F33" s="79"/>
    </row>
    <row r="34" spans="1:6" s="22" customFormat="1" ht="68.5" customHeight="1" x14ac:dyDescent="0.35">
      <c r="A34" s="68"/>
      <c r="B34" s="68"/>
      <c r="C34" s="68"/>
      <c r="D34" s="78"/>
      <c r="E34" s="79"/>
      <c r="F34" s="79"/>
    </row>
    <row r="35" spans="1:6" s="22" customFormat="1" ht="22.5" customHeight="1" x14ac:dyDescent="0.35">
      <c r="A35" s="68"/>
      <c r="B35" s="68"/>
      <c r="C35" s="68"/>
      <c r="D35" s="78"/>
      <c r="E35" s="79"/>
      <c r="F35" s="79"/>
    </row>
  </sheetData>
  <mergeCells count="1">
    <mergeCell ref="A1:F1"/>
  </mergeCell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15FC8-2402-48B0-9078-A648150FF21D}">
  <sheetPr>
    <pageSetUpPr fitToPage="1"/>
  </sheetPr>
  <dimension ref="A1:BA50"/>
  <sheetViews>
    <sheetView zoomScale="40" zoomScaleNormal="40" workbookViewId="0">
      <pane ySplit="2" topLeftCell="A3" activePane="bottomLeft" state="frozen"/>
      <selection activeCell="B1" sqref="B1"/>
      <selection pane="bottomLeft" activeCell="A2" sqref="A2:XFD2"/>
    </sheetView>
  </sheetViews>
  <sheetFormatPr defaultColWidth="8.7265625" defaultRowHeight="15.5" x14ac:dyDescent="0.35"/>
  <cols>
    <col min="1" max="1" width="87.1796875" style="2" customWidth="1"/>
    <col min="2" max="2" width="27.54296875" style="2" customWidth="1"/>
    <col min="3" max="3" width="23.6328125" style="2" customWidth="1"/>
    <col min="4" max="4" width="24" style="2" customWidth="1"/>
    <col min="5" max="5" width="22.81640625" style="3" customWidth="1"/>
    <col min="6" max="6" width="27.36328125" style="3" customWidth="1"/>
    <col min="7" max="7" width="68.08984375" style="3" customWidth="1"/>
    <col min="8" max="8" width="142.54296875" style="3" customWidth="1"/>
    <col min="9" max="9" width="90.7265625" style="4" customWidth="1"/>
    <col min="10" max="10" width="202.36328125" style="4" customWidth="1"/>
    <col min="11" max="11" width="40.54296875" style="4" customWidth="1"/>
    <col min="12" max="12" width="8.7265625" style="1"/>
    <col min="13" max="13" width="18" style="1" customWidth="1"/>
    <col min="14" max="14" width="26" style="1" customWidth="1"/>
    <col min="15" max="15" width="30.54296875" style="1" customWidth="1"/>
    <col min="16" max="16" width="10.1796875" style="1" customWidth="1"/>
    <col min="17" max="16384" width="8.7265625" style="1"/>
  </cols>
  <sheetData>
    <row r="1" spans="1:53" ht="48.5" customHeight="1" x14ac:dyDescent="1">
      <c r="A1" s="202" t="s">
        <v>77</v>
      </c>
      <c r="B1" s="202"/>
      <c r="C1" s="202"/>
      <c r="D1" s="203"/>
      <c r="E1" s="205"/>
      <c r="F1" s="206"/>
      <c r="G1" s="206"/>
      <c r="H1" s="206"/>
      <c r="I1" s="206"/>
      <c r="J1" s="207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3" s="180" customFormat="1" ht="107.5" customHeight="1" x14ac:dyDescent="0.35">
      <c r="A2" s="175" t="s">
        <v>86</v>
      </c>
      <c r="B2" s="176" t="s">
        <v>109</v>
      </c>
      <c r="C2" s="177" t="s">
        <v>110</v>
      </c>
      <c r="D2" s="176" t="s">
        <v>244</v>
      </c>
      <c r="E2" s="176" t="s">
        <v>245</v>
      </c>
      <c r="F2" s="176" t="s">
        <v>246</v>
      </c>
      <c r="G2" s="176" t="s">
        <v>56</v>
      </c>
      <c r="H2" s="176" t="s">
        <v>223</v>
      </c>
      <c r="I2" s="176" t="s">
        <v>58</v>
      </c>
      <c r="J2" s="178" t="s">
        <v>247</v>
      </c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</row>
    <row r="3" spans="1:53" s="36" customFormat="1" ht="57.5" customHeight="1" x14ac:dyDescent="0.35">
      <c r="A3" s="28" t="s">
        <v>19</v>
      </c>
      <c r="B3" s="25" t="s">
        <v>19</v>
      </c>
      <c r="C3" s="34" t="s">
        <v>209</v>
      </c>
      <c r="D3" s="25">
        <v>290</v>
      </c>
      <c r="E3" s="25">
        <v>290</v>
      </c>
      <c r="F3" s="35">
        <f t="shared" ref="F3:F24" si="0">1000/E3</f>
        <v>3.4482758620689653</v>
      </c>
      <c r="G3" s="25" t="s">
        <v>234</v>
      </c>
      <c r="H3" s="25"/>
      <c r="I3" s="25" t="s">
        <v>42</v>
      </c>
      <c r="J3" s="30" t="s">
        <v>21</v>
      </c>
      <c r="K3" s="26"/>
    </row>
    <row r="4" spans="1:53" s="2" customFormat="1" ht="57.5" customHeight="1" x14ac:dyDescent="0.35">
      <c r="A4" s="28" t="s">
        <v>200</v>
      </c>
      <c r="B4" s="25" t="s">
        <v>5</v>
      </c>
      <c r="C4" s="34" t="s">
        <v>209</v>
      </c>
      <c r="D4" s="25">
        <v>76.415000000000006</v>
      </c>
      <c r="E4" s="25">
        <v>76.415000000000006</v>
      </c>
      <c r="F4" s="35">
        <f t="shared" si="0"/>
        <v>13.086435909180134</v>
      </c>
      <c r="G4" s="25" t="s">
        <v>233</v>
      </c>
      <c r="H4" s="25" t="s">
        <v>235</v>
      </c>
      <c r="I4" s="25" t="s">
        <v>38</v>
      </c>
      <c r="J4" s="30" t="s">
        <v>128</v>
      </c>
      <c r="K4" s="208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</row>
    <row r="5" spans="1:53" s="2" customFormat="1" ht="57.5" customHeight="1" x14ac:dyDescent="0.35">
      <c r="A5" s="28" t="s">
        <v>201</v>
      </c>
      <c r="B5" s="25" t="s">
        <v>5</v>
      </c>
      <c r="C5" s="34" t="s">
        <v>209</v>
      </c>
      <c r="D5" s="25">
        <v>60.94</v>
      </c>
      <c r="E5" s="25">
        <v>60.94</v>
      </c>
      <c r="F5" s="35">
        <f t="shared" si="0"/>
        <v>16.409583196586809</v>
      </c>
      <c r="G5" s="25" t="s">
        <v>233</v>
      </c>
      <c r="H5" s="25" t="s">
        <v>235</v>
      </c>
      <c r="I5" s="25" t="s">
        <v>38</v>
      </c>
      <c r="J5" s="30" t="s">
        <v>128</v>
      </c>
      <c r="K5" s="208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</row>
    <row r="6" spans="1:53" s="2" customFormat="1" ht="57.5" customHeight="1" x14ac:dyDescent="0.35">
      <c r="A6" s="28" t="s">
        <v>34</v>
      </c>
      <c r="B6" s="25" t="s">
        <v>5</v>
      </c>
      <c r="C6" s="34" t="s">
        <v>209</v>
      </c>
      <c r="D6" s="27">
        <v>28.87</v>
      </c>
      <c r="E6" s="27">
        <v>28.87</v>
      </c>
      <c r="F6" s="35">
        <f t="shared" si="0"/>
        <v>34.638032559750606</v>
      </c>
      <c r="G6" s="25" t="s">
        <v>232</v>
      </c>
      <c r="H6" s="25" t="s">
        <v>224</v>
      </c>
      <c r="I6" s="25" t="s">
        <v>39</v>
      </c>
      <c r="J6" s="30" t="s">
        <v>129</v>
      </c>
      <c r="K6" s="26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</row>
    <row r="7" spans="1:53" s="2" customFormat="1" ht="57.5" customHeight="1" x14ac:dyDescent="0.35">
      <c r="A7" s="28" t="s">
        <v>79</v>
      </c>
      <c r="B7" s="25" t="s">
        <v>35</v>
      </c>
      <c r="C7" s="34" t="s">
        <v>209</v>
      </c>
      <c r="D7" s="25">
        <v>11.535</v>
      </c>
      <c r="E7" s="38">
        <v>17.193999999999999</v>
      </c>
      <c r="F7" s="35">
        <f t="shared" si="0"/>
        <v>58.159823194137495</v>
      </c>
      <c r="G7" s="25" t="s">
        <v>225</v>
      </c>
      <c r="H7" s="25" t="s">
        <v>224</v>
      </c>
      <c r="I7" s="25" t="s">
        <v>236</v>
      </c>
      <c r="J7" s="30" t="s">
        <v>263</v>
      </c>
      <c r="K7" s="208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</row>
    <row r="8" spans="1:53" s="2" customFormat="1" ht="57.5" customHeight="1" x14ac:dyDescent="0.35">
      <c r="A8" s="28" t="s">
        <v>80</v>
      </c>
      <c r="B8" s="25" t="s">
        <v>35</v>
      </c>
      <c r="C8" s="34" t="s">
        <v>209</v>
      </c>
      <c r="D8" s="25">
        <v>16.46</v>
      </c>
      <c r="E8" s="38">
        <v>17.193999999999999</v>
      </c>
      <c r="F8" s="35">
        <f t="shared" si="0"/>
        <v>58.159823194137495</v>
      </c>
      <c r="G8" s="25" t="s">
        <v>225</v>
      </c>
      <c r="H8" s="25" t="s">
        <v>224</v>
      </c>
      <c r="I8" s="25" t="s">
        <v>236</v>
      </c>
      <c r="J8" s="30" t="s">
        <v>263</v>
      </c>
      <c r="K8" s="208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</row>
    <row r="9" spans="1:53" s="2" customFormat="1" ht="57.5" customHeight="1" x14ac:dyDescent="0.35">
      <c r="A9" s="28" t="s">
        <v>31</v>
      </c>
      <c r="B9" s="25" t="s">
        <v>35</v>
      </c>
      <c r="C9" s="34" t="s">
        <v>209</v>
      </c>
      <c r="D9" s="25">
        <v>15.205</v>
      </c>
      <c r="E9" s="38">
        <v>17.193999999999999</v>
      </c>
      <c r="F9" s="35">
        <f t="shared" si="0"/>
        <v>58.159823194137495</v>
      </c>
      <c r="G9" s="25" t="s">
        <v>225</v>
      </c>
      <c r="H9" s="25" t="s">
        <v>224</v>
      </c>
      <c r="I9" s="25" t="s">
        <v>236</v>
      </c>
      <c r="J9" s="30" t="s">
        <v>263</v>
      </c>
      <c r="K9" s="208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</row>
    <row r="10" spans="1:53" s="2" customFormat="1" ht="57.5" customHeight="1" x14ac:dyDescent="0.35">
      <c r="A10" s="28" t="s">
        <v>32</v>
      </c>
      <c r="B10" s="25" t="s">
        <v>35</v>
      </c>
      <c r="C10" s="34" t="s">
        <v>209</v>
      </c>
      <c r="D10" s="25">
        <v>26.38</v>
      </c>
      <c r="E10" s="38">
        <v>17.193999999999999</v>
      </c>
      <c r="F10" s="35">
        <f t="shared" si="0"/>
        <v>58.159823194137495</v>
      </c>
      <c r="G10" s="25" t="s">
        <v>225</v>
      </c>
      <c r="H10" s="25" t="s">
        <v>224</v>
      </c>
      <c r="I10" s="25" t="s">
        <v>236</v>
      </c>
      <c r="J10" s="30" t="s">
        <v>263</v>
      </c>
      <c r="K10" s="208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2" customFormat="1" ht="57.5" customHeight="1" x14ac:dyDescent="0.35">
      <c r="A11" s="28" t="s">
        <v>30</v>
      </c>
      <c r="B11" s="25" t="s">
        <v>35</v>
      </c>
      <c r="C11" s="34" t="s">
        <v>209</v>
      </c>
      <c r="D11" s="25">
        <v>16.39</v>
      </c>
      <c r="E11" s="38">
        <v>17.193999999999999</v>
      </c>
      <c r="F11" s="35">
        <f t="shared" si="0"/>
        <v>58.159823194137495</v>
      </c>
      <c r="G11" s="25" t="s">
        <v>225</v>
      </c>
      <c r="H11" s="25" t="s">
        <v>224</v>
      </c>
      <c r="I11" s="25" t="s">
        <v>236</v>
      </c>
      <c r="J11" s="30" t="s">
        <v>263</v>
      </c>
      <c r="K11" s="208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37" customFormat="1" ht="57.5" customHeight="1" x14ac:dyDescent="0.35">
      <c r="A12" s="28" t="s">
        <v>66</v>
      </c>
      <c r="B12" s="25" t="s">
        <v>33</v>
      </c>
      <c r="C12" s="34" t="s">
        <v>209</v>
      </c>
      <c r="D12" s="25">
        <v>0.51700000000000002</v>
      </c>
      <c r="E12" s="25">
        <v>0.51700000000000002</v>
      </c>
      <c r="F12" s="35">
        <f t="shared" si="0"/>
        <v>1934.2359767891683</v>
      </c>
      <c r="G12" s="25" t="s">
        <v>225</v>
      </c>
      <c r="H12" s="25"/>
      <c r="I12" s="25" t="s">
        <v>49</v>
      </c>
      <c r="J12" s="30" t="s">
        <v>264</v>
      </c>
      <c r="K12" s="26"/>
    </row>
    <row r="13" spans="1:53" s="2" customFormat="1" ht="57.5" customHeight="1" x14ac:dyDescent="0.35">
      <c r="A13" s="29" t="s">
        <v>6</v>
      </c>
      <c r="B13" s="27" t="s">
        <v>81</v>
      </c>
      <c r="C13" s="34" t="s">
        <v>209</v>
      </c>
      <c r="D13" s="25">
        <v>2.5710000000000002</v>
      </c>
      <c r="E13" s="38">
        <v>2.0954999999999999</v>
      </c>
      <c r="F13" s="35">
        <f t="shared" si="0"/>
        <v>477.21307563827253</v>
      </c>
      <c r="G13" s="25" t="s">
        <v>231</v>
      </c>
      <c r="H13" s="25"/>
      <c r="I13" s="25" t="s">
        <v>237</v>
      </c>
      <c r="J13" s="30" t="s">
        <v>265</v>
      </c>
      <c r="K13" s="208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2" customFormat="1" ht="57.5" customHeight="1" x14ac:dyDescent="0.35">
      <c r="A14" s="29" t="s">
        <v>6</v>
      </c>
      <c r="B14" s="27" t="s">
        <v>81</v>
      </c>
      <c r="C14" s="34" t="s">
        <v>209</v>
      </c>
      <c r="D14" s="25">
        <v>1.62</v>
      </c>
      <c r="E14" s="38">
        <v>2.0954999999999999</v>
      </c>
      <c r="F14" s="35">
        <f t="shared" si="0"/>
        <v>477.21307563827253</v>
      </c>
      <c r="G14" s="25" t="s">
        <v>231</v>
      </c>
      <c r="H14" s="25"/>
      <c r="I14" s="25" t="s">
        <v>237</v>
      </c>
      <c r="J14" s="30" t="s">
        <v>265</v>
      </c>
      <c r="K14" s="208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2" customFormat="1" ht="57.5" customHeight="1" x14ac:dyDescent="0.35">
      <c r="A15" s="29" t="s">
        <v>7</v>
      </c>
      <c r="B15" s="27" t="s">
        <v>81</v>
      </c>
      <c r="C15" s="34" t="s">
        <v>209</v>
      </c>
      <c r="D15" s="25">
        <v>1.56</v>
      </c>
      <c r="E15" s="38">
        <v>1.2825</v>
      </c>
      <c r="F15" s="35">
        <f t="shared" si="0"/>
        <v>779.72709551656919</v>
      </c>
      <c r="G15" s="25" t="s">
        <v>231</v>
      </c>
      <c r="H15" s="25"/>
      <c r="I15" s="25" t="s">
        <v>237</v>
      </c>
      <c r="J15" s="30" t="s">
        <v>265</v>
      </c>
      <c r="K15" s="208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36" customFormat="1" ht="57.5" customHeight="1" x14ac:dyDescent="0.35">
      <c r="A16" s="29" t="s">
        <v>7</v>
      </c>
      <c r="B16" s="27" t="s">
        <v>81</v>
      </c>
      <c r="C16" s="34" t="s">
        <v>209</v>
      </c>
      <c r="D16" s="25">
        <v>1.0049999999999999</v>
      </c>
      <c r="E16" s="38">
        <v>1.2825</v>
      </c>
      <c r="F16" s="35">
        <f t="shared" si="0"/>
        <v>779.72709551656919</v>
      </c>
      <c r="G16" s="25" t="s">
        <v>231</v>
      </c>
      <c r="H16" s="25"/>
      <c r="I16" s="25" t="s">
        <v>237</v>
      </c>
      <c r="J16" s="30" t="s">
        <v>265</v>
      </c>
      <c r="K16" s="208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1:53" s="36" customFormat="1" ht="71.5" customHeight="1" x14ac:dyDescent="0.35">
      <c r="A17" s="39" t="s">
        <v>10</v>
      </c>
      <c r="B17" s="25" t="s">
        <v>81</v>
      </c>
      <c r="C17" s="34" t="s">
        <v>209</v>
      </c>
      <c r="D17" s="25" t="s">
        <v>275</v>
      </c>
      <c r="E17" s="38">
        <v>1.3434999999999999</v>
      </c>
      <c r="F17" s="35">
        <f>1000/E17</f>
        <v>744.32452549311506</v>
      </c>
      <c r="G17" s="25" t="s">
        <v>231</v>
      </c>
      <c r="H17" s="25"/>
      <c r="I17" s="25" t="s">
        <v>237</v>
      </c>
      <c r="J17" s="30" t="s">
        <v>265</v>
      </c>
      <c r="K17" s="208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1:53" s="36" customFormat="1" ht="57.5" customHeight="1" x14ac:dyDescent="0.35">
      <c r="A18" s="39" t="s">
        <v>10</v>
      </c>
      <c r="B18" s="25" t="s">
        <v>81</v>
      </c>
      <c r="C18" s="34" t="s">
        <v>209</v>
      </c>
      <c r="D18" s="25">
        <v>2.1850000000000001</v>
      </c>
      <c r="E18" s="38">
        <v>1.3434999999999999</v>
      </c>
      <c r="F18" s="35">
        <f t="shared" si="0"/>
        <v>744.32452549311506</v>
      </c>
      <c r="G18" s="25" t="s">
        <v>231</v>
      </c>
      <c r="H18" s="25"/>
      <c r="I18" s="25" t="s">
        <v>237</v>
      </c>
      <c r="J18" s="30" t="s">
        <v>265</v>
      </c>
      <c r="K18" s="208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1:53" s="2" customFormat="1" ht="57.5" customHeight="1" x14ac:dyDescent="0.35">
      <c r="A19" s="29" t="s">
        <v>8</v>
      </c>
      <c r="B19" s="27" t="s">
        <v>81</v>
      </c>
      <c r="C19" s="34" t="s">
        <v>209</v>
      </c>
      <c r="D19" s="25">
        <v>0.89500000000000002</v>
      </c>
      <c r="E19" s="25">
        <v>0.99250000000000005</v>
      </c>
      <c r="F19" s="35">
        <f t="shared" si="0"/>
        <v>1007.5566750629722</v>
      </c>
      <c r="G19" s="25" t="s">
        <v>22</v>
      </c>
      <c r="H19" s="25"/>
      <c r="I19" s="25" t="s">
        <v>40</v>
      </c>
      <c r="J19" s="30" t="s">
        <v>131</v>
      </c>
      <c r="K19" s="208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1:53" s="2" customFormat="1" ht="57.5" customHeight="1" x14ac:dyDescent="0.35">
      <c r="A20" s="29" t="s">
        <v>8</v>
      </c>
      <c r="B20" s="27" t="s">
        <v>81</v>
      </c>
      <c r="C20" s="34" t="s">
        <v>209</v>
      </c>
      <c r="D20" s="27">
        <v>1.0900000000000001</v>
      </c>
      <c r="E20" s="27">
        <v>0.99250000000000005</v>
      </c>
      <c r="F20" s="35">
        <f t="shared" si="0"/>
        <v>1007.5566750629722</v>
      </c>
      <c r="G20" s="25" t="s">
        <v>22</v>
      </c>
      <c r="H20" s="25"/>
      <c r="I20" s="25" t="s">
        <v>40</v>
      </c>
      <c r="J20" s="30" t="s">
        <v>131</v>
      </c>
      <c r="K20" s="208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1:53" s="2" customFormat="1" ht="57.5" customHeight="1" x14ac:dyDescent="0.35">
      <c r="A21" s="28" t="s">
        <v>24</v>
      </c>
      <c r="B21" s="25" t="s">
        <v>12</v>
      </c>
      <c r="C21" s="34" t="s">
        <v>209</v>
      </c>
      <c r="D21" s="27">
        <v>0.54500000000000004</v>
      </c>
      <c r="E21" s="27">
        <v>0.54500000000000004</v>
      </c>
      <c r="F21" s="35">
        <f t="shared" si="0"/>
        <v>1834.8623853211009</v>
      </c>
      <c r="G21" s="25" t="s">
        <v>50</v>
      </c>
      <c r="H21" s="25"/>
      <c r="I21" s="25" t="s">
        <v>29</v>
      </c>
      <c r="J21" s="30" t="s">
        <v>267</v>
      </c>
      <c r="K21" s="208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1:53" s="2" customFormat="1" ht="57.5" customHeight="1" x14ac:dyDescent="0.35">
      <c r="A22" s="28" t="s">
        <v>25</v>
      </c>
      <c r="B22" s="25" t="s">
        <v>12</v>
      </c>
      <c r="C22" s="34" t="s">
        <v>209</v>
      </c>
      <c r="D22" s="27">
        <v>0.27</v>
      </c>
      <c r="E22" s="27">
        <v>0.27</v>
      </c>
      <c r="F22" s="35">
        <f t="shared" si="0"/>
        <v>3703.7037037037035</v>
      </c>
      <c r="G22" s="25" t="s">
        <v>136</v>
      </c>
      <c r="H22" s="25"/>
      <c r="I22" s="25" t="s">
        <v>47</v>
      </c>
      <c r="J22" s="30" t="s">
        <v>266</v>
      </c>
      <c r="K22" s="208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1:53" s="2" customFormat="1" ht="57.5" customHeight="1" x14ac:dyDescent="0.35">
      <c r="A23" s="28" t="s">
        <v>41</v>
      </c>
      <c r="B23" s="25" t="s">
        <v>9</v>
      </c>
      <c r="C23" s="40" t="s">
        <v>210</v>
      </c>
      <c r="D23" s="25">
        <v>6.29</v>
      </c>
      <c r="E23" s="25">
        <v>6.4649999999999999</v>
      </c>
      <c r="F23" s="35">
        <f t="shared" si="0"/>
        <v>154.67904098994586</v>
      </c>
      <c r="G23" s="25" t="s">
        <v>229</v>
      </c>
      <c r="H23" s="25" t="s">
        <v>226</v>
      </c>
      <c r="I23" s="25" t="s">
        <v>238</v>
      </c>
      <c r="J23" s="30" t="s">
        <v>268</v>
      </c>
      <c r="K23" s="26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1:53" s="37" customFormat="1" ht="57.5" customHeight="1" x14ac:dyDescent="0.35">
      <c r="A24" s="28" t="s">
        <v>41</v>
      </c>
      <c r="B24" s="25" t="s">
        <v>9</v>
      </c>
      <c r="C24" s="40" t="s">
        <v>210</v>
      </c>
      <c r="D24" s="27">
        <v>6.64</v>
      </c>
      <c r="E24" s="27">
        <v>6.4649999999999999</v>
      </c>
      <c r="F24" s="35">
        <f t="shared" si="0"/>
        <v>154.67904098994586</v>
      </c>
      <c r="G24" s="25" t="s">
        <v>229</v>
      </c>
      <c r="H24" s="25" t="s">
        <v>226</v>
      </c>
      <c r="I24" s="25" t="s">
        <v>238</v>
      </c>
      <c r="J24" s="30" t="s">
        <v>268</v>
      </c>
      <c r="K24" s="26"/>
    </row>
    <row r="25" spans="1:53" s="37" customFormat="1" ht="57.5" customHeight="1" x14ac:dyDescent="0.35">
      <c r="A25" s="29" t="s">
        <v>3</v>
      </c>
      <c r="B25" s="27" t="s">
        <v>9</v>
      </c>
      <c r="C25" s="40" t="s">
        <v>210</v>
      </c>
      <c r="D25" s="25" t="s">
        <v>27</v>
      </c>
      <c r="E25" s="25" t="s">
        <v>27</v>
      </c>
      <c r="F25" s="35" t="s">
        <v>27</v>
      </c>
      <c r="G25" s="25" t="s">
        <v>230</v>
      </c>
      <c r="H25" s="25"/>
      <c r="I25" s="25" t="s">
        <v>239</v>
      </c>
      <c r="J25" s="30" t="s">
        <v>43</v>
      </c>
      <c r="K25" s="26"/>
    </row>
    <row r="26" spans="1:53" s="37" customFormat="1" ht="57.5" customHeight="1" x14ac:dyDescent="0.35">
      <c r="A26" s="29" t="s">
        <v>13</v>
      </c>
      <c r="B26" s="27" t="s">
        <v>9</v>
      </c>
      <c r="C26" s="40" t="s">
        <v>210</v>
      </c>
      <c r="D26" s="25">
        <v>1.9350000000000001</v>
      </c>
      <c r="E26" s="25">
        <v>1.9350000000000001</v>
      </c>
      <c r="F26" s="35">
        <f t="shared" ref="F26:F41" si="1">1000/E26</f>
        <v>516.79586563307487</v>
      </c>
      <c r="G26" s="25" t="s">
        <v>44</v>
      </c>
      <c r="H26" s="25"/>
      <c r="I26" s="25" t="s">
        <v>45</v>
      </c>
      <c r="J26" s="30" t="s">
        <v>46</v>
      </c>
      <c r="K26" s="26"/>
    </row>
    <row r="27" spans="1:53" s="2" customFormat="1" ht="57.5" customHeight="1" x14ac:dyDescent="0.35">
      <c r="A27" s="28" t="s">
        <v>205</v>
      </c>
      <c r="B27" s="25" t="s">
        <v>12</v>
      </c>
      <c r="C27" s="40" t="s">
        <v>210</v>
      </c>
      <c r="D27" s="25">
        <v>0.63</v>
      </c>
      <c r="E27" s="25">
        <v>0.63</v>
      </c>
      <c r="F27" s="35">
        <f t="shared" si="1"/>
        <v>1587.3015873015872</v>
      </c>
      <c r="G27" s="25" t="s">
        <v>228</v>
      </c>
      <c r="H27" s="25" t="s">
        <v>227</v>
      </c>
      <c r="I27" s="25" t="s">
        <v>240</v>
      </c>
      <c r="J27" s="30" t="s">
        <v>53</v>
      </c>
      <c r="K27" s="26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1:53" s="2" customFormat="1" ht="57.5" customHeight="1" x14ac:dyDescent="0.35">
      <c r="A28" s="28" t="s">
        <v>4</v>
      </c>
      <c r="B28" s="25" t="s">
        <v>11</v>
      </c>
      <c r="C28" s="40" t="s">
        <v>210</v>
      </c>
      <c r="D28" s="25">
        <v>2.6549999999999998</v>
      </c>
      <c r="E28" s="41">
        <v>2.3620000000000001</v>
      </c>
      <c r="F28" s="35">
        <f t="shared" si="1"/>
        <v>423.37002540220152</v>
      </c>
      <c r="G28" s="25" t="s">
        <v>48</v>
      </c>
      <c r="H28" s="25"/>
      <c r="I28" s="25" t="s">
        <v>39</v>
      </c>
      <c r="J28" s="30" t="s">
        <v>269</v>
      </c>
      <c r="K28" s="208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1:53" s="2" customFormat="1" ht="57.5" customHeight="1" x14ac:dyDescent="0.35">
      <c r="A29" s="28" t="s">
        <v>4</v>
      </c>
      <c r="B29" s="25" t="s">
        <v>11</v>
      </c>
      <c r="C29" s="40" t="s">
        <v>210</v>
      </c>
      <c r="D29" s="25">
        <v>2.069</v>
      </c>
      <c r="E29" s="41">
        <v>2.3620000000000001</v>
      </c>
      <c r="F29" s="35">
        <f t="shared" si="1"/>
        <v>423.37002540220152</v>
      </c>
      <c r="G29" s="25" t="s">
        <v>48</v>
      </c>
      <c r="H29" s="25"/>
      <c r="I29" s="25" t="s">
        <v>39</v>
      </c>
      <c r="J29" s="30" t="s">
        <v>269</v>
      </c>
      <c r="K29" s="208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</row>
    <row r="30" spans="1:53" s="2" customFormat="1" ht="57.5" customHeight="1" x14ac:dyDescent="0.35">
      <c r="A30" s="29" t="s">
        <v>1</v>
      </c>
      <c r="B30" s="27" t="s">
        <v>14</v>
      </c>
      <c r="C30" s="40" t="s">
        <v>210</v>
      </c>
      <c r="D30" s="25">
        <v>34.99</v>
      </c>
      <c r="E30" s="25">
        <v>26.84</v>
      </c>
      <c r="F30" s="35">
        <f t="shared" si="1"/>
        <v>37.257824143070046</v>
      </c>
      <c r="G30" s="25" t="s">
        <v>50</v>
      </c>
      <c r="H30" s="25"/>
      <c r="I30" s="25" t="s">
        <v>26</v>
      </c>
      <c r="J30" s="30" t="s">
        <v>270</v>
      </c>
      <c r="K30" s="26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</row>
    <row r="31" spans="1:53" s="2" customFormat="1" ht="57.5" customHeight="1" x14ac:dyDescent="0.35">
      <c r="A31" s="29" t="s">
        <v>222</v>
      </c>
      <c r="B31" s="27" t="s">
        <v>14</v>
      </c>
      <c r="C31" s="40" t="s">
        <v>210</v>
      </c>
      <c r="D31" s="25">
        <v>18.68</v>
      </c>
      <c r="E31" s="25">
        <v>26.84</v>
      </c>
      <c r="F31" s="35">
        <f t="shared" si="1"/>
        <v>37.257824143070046</v>
      </c>
      <c r="G31" s="25" t="s">
        <v>50</v>
      </c>
      <c r="H31" s="25"/>
      <c r="I31" s="25" t="s">
        <v>26</v>
      </c>
      <c r="J31" s="30" t="s">
        <v>270</v>
      </c>
      <c r="K31" s="26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</row>
    <row r="32" spans="1:53" s="36" customFormat="1" ht="57.5" customHeight="1" x14ac:dyDescent="0.35">
      <c r="A32" s="28" t="s">
        <v>114</v>
      </c>
      <c r="B32" s="25" t="s">
        <v>9</v>
      </c>
      <c r="C32" s="24" t="s">
        <v>211</v>
      </c>
      <c r="D32" s="25">
        <v>0.32500000000000001</v>
      </c>
      <c r="E32" s="25">
        <v>1.67</v>
      </c>
      <c r="F32" s="35">
        <f t="shared" si="1"/>
        <v>598.80239520958082</v>
      </c>
      <c r="G32" s="25" t="s">
        <v>229</v>
      </c>
      <c r="H32" s="25"/>
      <c r="I32" s="25" t="s">
        <v>241</v>
      </c>
      <c r="J32" s="30" t="s">
        <v>271</v>
      </c>
      <c r="K32" s="208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</row>
    <row r="33" spans="1:53" s="36" customFormat="1" ht="57.5" customHeight="1" x14ac:dyDescent="0.35">
      <c r="A33" s="28" t="s">
        <v>114</v>
      </c>
      <c r="B33" s="25" t="s">
        <v>9</v>
      </c>
      <c r="C33" s="24" t="s">
        <v>211</v>
      </c>
      <c r="D33" s="25">
        <v>3.0150000000000001</v>
      </c>
      <c r="E33" s="25">
        <v>1.67</v>
      </c>
      <c r="F33" s="35">
        <f t="shared" si="1"/>
        <v>598.80239520958082</v>
      </c>
      <c r="G33" s="25" t="s">
        <v>57</v>
      </c>
      <c r="H33" s="25"/>
      <c r="I33" s="25" t="s">
        <v>241</v>
      </c>
      <c r="J33" s="30" t="s">
        <v>271</v>
      </c>
      <c r="K33" s="208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</row>
    <row r="34" spans="1:53" s="36" customFormat="1" ht="57.5" customHeight="1" x14ac:dyDescent="0.35">
      <c r="A34" s="29" t="s">
        <v>0</v>
      </c>
      <c r="B34" s="25" t="s">
        <v>9</v>
      </c>
      <c r="C34" s="24" t="s">
        <v>211</v>
      </c>
      <c r="D34" s="25">
        <v>0.14000000000000001</v>
      </c>
      <c r="E34" s="25">
        <v>0.13250000000000001</v>
      </c>
      <c r="F34" s="35">
        <f t="shared" si="1"/>
        <v>7547.169811320754</v>
      </c>
      <c r="G34" s="25" t="s">
        <v>28</v>
      </c>
      <c r="H34" s="25"/>
      <c r="I34" s="25" t="s">
        <v>242</v>
      </c>
      <c r="J34" s="30" t="s">
        <v>271</v>
      </c>
      <c r="K34" s="208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</row>
    <row r="35" spans="1:53" s="36" customFormat="1" ht="57.5" customHeight="1" x14ac:dyDescent="0.35">
      <c r="A35" s="29" t="s">
        <v>0</v>
      </c>
      <c r="B35" s="25" t="s">
        <v>9</v>
      </c>
      <c r="C35" s="24" t="s">
        <v>211</v>
      </c>
      <c r="D35" s="25">
        <v>0.125</v>
      </c>
      <c r="E35" s="25">
        <v>0.13250000000000001</v>
      </c>
      <c r="F35" s="35">
        <f t="shared" si="1"/>
        <v>7547.169811320754</v>
      </c>
      <c r="G35" s="25" t="s">
        <v>28</v>
      </c>
      <c r="H35" s="25"/>
      <c r="I35" s="25" t="s">
        <v>242</v>
      </c>
      <c r="J35" s="30" t="s">
        <v>271</v>
      </c>
      <c r="K35" s="208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</row>
    <row r="36" spans="1:53" s="2" customFormat="1" ht="57.5" customHeight="1" x14ac:dyDescent="0.35">
      <c r="A36" s="28" t="s">
        <v>206</v>
      </c>
      <c r="B36" s="25" t="s">
        <v>55</v>
      </c>
      <c r="C36" s="24" t="s">
        <v>211</v>
      </c>
      <c r="D36" s="25">
        <v>10.8</v>
      </c>
      <c r="E36" s="25">
        <v>10.8</v>
      </c>
      <c r="F36" s="35">
        <f t="shared" si="1"/>
        <v>92.592592592592581</v>
      </c>
      <c r="G36" s="25" t="s">
        <v>52</v>
      </c>
      <c r="H36" s="25"/>
      <c r="I36" s="25" t="s">
        <v>39</v>
      </c>
      <c r="J36" s="30" t="s">
        <v>53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</row>
    <row r="37" spans="1:53" s="2" customFormat="1" ht="57.5" customHeight="1" x14ac:dyDescent="0.35">
      <c r="A37" s="28" t="s">
        <v>207</v>
      </c>
      <c r="B37" s="25" t="s">
        <v>55</v>
      </c>
      <c r="C37" s="24" t="s">
        <v>211</v>
      </c>
      <c r="D37" s="25" t="s">
        <v>27</v>
      </c>
      <c r="E37" s="25">
        <v>10.8</v>
      </c>
      <c r="F37" s="35">
        <f t="shared" si="1"/>
        <v>92.592592592592581</v>
      </c>
      <c r="G37" s="25" t="s">
        <v>52</v>
      </c>
      <c r="H37" s="25"/>
      <c r="I37" s="25" t="s">
        <v>39</v>
      </c>
      <c r="J37" s="30" t="s">
        <v>53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</row>
    <row r="38" spans="1:53" s="2" customFormat="1" ht="57.5" customHeight="1" x14ac:dyDescent="0.35">
      <c r="A38" s="28" t="s">
        <v>2</v>
      </c>
      <c r="B38" s="25" t="s">
        <v>55</v>
      </c>
      <c r="C38" s="24" t="s">
        <v>211</v>
      </c>
      <c r="D38" s="25">
        <v>2.98</v>
      </c>
      <c r="E38" s="25">
        <v>2.98</v>
      </c>
      <c r="F38" s="35">
        <f t="shared" si="1"/>
        <v>335.57046979865771</v>
      </c>
      <c r="G38" s="27" t="s">
        <v>52</v>
      </c>
      <c r="H38" s="27"/>
      <c r="I38" s="25" t="s">
        <v>243</v>
      </c>
      <c r="J38" s="30" t="s">
        <v>272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</row>
    <row r="39" spans="1:53" s="2" customFormat="1" ht="57.5" customHeight="1" x14ac:dyDescent="0.35">
      <c r="A39" s="29" t="s">
        <v>16</v>
      </c>
      <c r="B39" s="25" t="s">
        <v>55</v>
      </c>
      <c r="C39" s="24" t="s">
        <v>211</v>
      </c>
      <c r="D39" s="25">
        <v>1.05</v>
      </c>
      <c r="E39" s="25">
        <v>1.05</v>
      </c>
      <c r="F39" s="35">
        <f t="shared" si="1"/>
        <v>952.38095238095229</v>
      </c>
      <c r="G39" s="27" t="s">
        <v>50</v>
      </c>
      <c r="H39" s="27"/>
      <c r="I39" s="25" t="s">
        <v>26</v>
      </c>
      <c r="J39" s="30" t="s">
        <v>53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</row>
    <row r="40" spans="1:53" s="2" customFormat="1" ht="57.5" customHeight="1" x14ac:dyDescent="0.35">
      <c r="A40" s="28" t="s">
        <v>17</v>
      </c>
      <c r="B40" s="25" t="s">
        <v>55</v>
      </c>
      <c r="C40" s="24" t="s">
        <v>211</v>
      </c>
      <c r="D40" s="25">
        <v>1.925</v>
      </c>
      <c r="E40" s="25">
        <v>1.925</v>
      </c>
      <c r="F40" s="35">
        <f t="shared" si="1"/>
        <v>519.48051948051943</v>
      </c>
      <c r="G40" s="27" t="s">
        <v>26</v>
      </c>
      <c r="H40" s="27"/>
      <c r="I40" s="25" t="s">
        <v>26</v>
      </c>
      <c r="J40" s="30" t="s">
        <v>53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</row>
    <row r="41" spans="1:53" s="2" customFormat="1" ht="57.5" customHeight="1" x14ac:dyDescent="0.35">
      <c r="A41" s="39" t="s">
        <v>15</v>
      </c>
      <c r="B41" s="31" t="s">
        <v>55</v>
      </c>
      <c r="C41" s="32" t="s">
        <v>211</v>
      </c>
      <c r="D41" s="31">
        <v>5.81</v>
      </c>
      <c r="E41" s="31">
        <v>5.81</v>
      </c>
      <c r="F41" s="42">
        <f t="shared" si="1"/>
        <v>172.11703958691911</v>
      </c>
      <c r="G41" s="31" t="s">
        <v>26</v>
      </c>
      <c r="H41" s="31"/>
      <c r="I41" s="31" t="s">
        <v>54</v>
      </c>
      <c r="J41" s="33" t="s">
        <v>53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</row>
    <row r="42" spans="1:53" ht="57.5" customHeight="1" x14ac:dyDescent="0.35"/>
    <row r="43" spans="1:53" customFormat="1" ht="57.5" customHeight="1" x14ac:dyDescent="0.35">
      <c r="A43" s="2"/>
      <c r="B43" s="2"/>
      <c r="C43" s="2"/>
      <c r="D43" s="2"/>
      <c r="E43" s="204"/>
      <c r="F43" s="204"/>
      <c r="G43" s="204"/>
      <c r="H43" s="204"/>
      <c r="I43" s="204"/>
      <c r="J43" s="204"/>
      <c r="K43" s="6"/>
    </row>
    <row r="44" spans="1:53" customFormat="1" ht="35.15" customHeight="1" x14ac:dyDescent="0.35">
      <c r="A44" s="2"/>
      <c r="B44" s="2"/>
      <c r="C44" s="2"/>
      <c r="D44" s="2"/>
      <c r="E44" s="204"/>
      <c r="F44" s="204"/>
      <c r="G44" s="204"/>
      <c r="H44" s="204"/>
      <c r="I44" s="204"/>
      <c r="J44" s="204"/>
      <c r="K44" s="6"/>
    </row>
    <row r="45" spans="1:53" customFormat="1" ht="68.5" customHeight="1" x14ac:dyDescent="0.35">
      <c r="A45" s="2"/>
      <c r="B45" s="2"/>
      <c r="C45" s="18"/>
      <c r="D45" s="7"/>
      <c r="E45" s="204"/>
      <c r="F45" s="204"/>
      <c r="G45" s="204"/>
      <c r="H45" s="204"/>
      <c r="I45" s="204"/>
      <c r="J45" s="204"/>
      <c r="K45" s="6"/>
    </row>
    <row r="46" spans="1:53" customFormat="1" ht="22.5" customHeight="1" x14ac:dyDescent="0.35">
      <c r="A46" s="2"/>
      <c r="B46" s="2"/>
      <c r="C46" s="19"/>
      <c r="D46" s="8"/>
      <c r="E46" s="5"/>
      <c r="F46" s="5"/>
      <c r="I46" s="6"/>
      <c r="J46" s="6"/>
      <c r="K46" s="6"/>
    </row>
    <row r="47" spans="1:53" x14ac:dyDescent="0.35">
      <c r="C47" s="18"/>
      <c r="D47" s="7"/>
    </row>
    <row r="48" spans="1:53" x14ac:dyDescent="0.35">
      <c r="C48" s="18"/>
      <c r="D48" s="7"/>
    </row>
    <row r="49" spans="3:4" x14ac:dyDescent="0.35">
      <c r="C49" s="18"/>
      <c r="D49" s="7"/>
    </row>
    <row r="50" spans="3:4" x14ac:dyDescent="0.35">
      <c r="C50" s="18"/>
      <c r="D50" s="7"/>
    </row>
  </sheetData>
  <mergeCells count="11">
    <mergeCell ref="A1:D1"/>
    <mergeCell ref="E43:J45"/>
    <mergeCell ref="E1:J1"/>
    <mergeCell ref="K28:K29"/>
    <mergeCell ref="K32:K33"/>
    <mergeCell ref="K34:K35"/>
    <mergeCell ref="K4:K5"/>
    <mergeCell ref="K7:K11"/>
    <mergeCell ref="K13:K18"/>
    <mergeCell ref="K19:K20"/>
    <mergeCell ref="K21:K22"/>
  </mergeCell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B2FD-FBCC-48A0-A746-3C8F0CDFC64D}">
  <sheetPr>
    <pageSetUpPr fitToPage="1"/>
  </sheetPr>
  <dimension ref="A1:BA28"/>
  <sheetViews>
    <sheetView zoomScale="40" zoomScaleNormal="40" workbookViewId="0">
      <pane ySplit="2" topLeftCell="A3" activePane="bottomLeft" state="frozen"/>
      <selection activeCell="B1" sqref="B1"/>
      <selection pane="bottomLeft" activeCell="N6" sqref="N6"/>
    </sheetView>
  </sheetViews>
  <sheetFormatPr defaultColWidth="8.7265625" defaultRowHeight="15.5" x14ac:dyDescent="0.35"/>
  <cols>
    <col min="1" max="1" width="62.81640625" style="68" customWidth="1"/>
    <col min="2" max="2" width="42.26953125" style="68" customWidth="1"/>
    <col min="3" max="3" width="28.7265625" style="68" customWidth="1"/>
    <col min="4" max="4" width="25.36328125" style="69" customWidth="1"/>
    <col min="5" max="8" width="25" style="69" customWidth="1"/>
    <col min="9" max="9" width="25" style="70" customWidth="1"/>
    <col min="10" max="10" width="92" style="71" customWidth="1"/>
    <col min="11" max="11" width="31.90625" style="71" customWidth="1"/>
    <col min="12" max="12" width="27.08984375" style="71" customWidth="1"/>
    <col min="13" max="13" width="18" style="43" customWidth="1"/>
    <col min="14" max="14" width="26" style="43" customWidth="1"/>
    <col min="15" max="15" width="30.54296875" style="43" customWidth="1"/>
    <col min="16" max="16" width="10.1796875" style="43" customWidth="1"/>
    <col min="17" max="16384" width="8.7265625" style="43"/>
  </cols>
  <sheetData>
    <row r="1" spans="1:53" ht="46.5" customHeight="1" thickBot="1" x14ac:dyDescent="0.7">
      <c r="A1" s="212" t="s">
        <v>203</v>
      </c>
      <c r="B1" s="212"/>
      <c r="C1" s="212"/>
      <c r="D1" s="213"/>
      <c r="E1" s="209" t="s">
        <v>18</v>
      </c>
      <c r="F1" s="210"/>
      <c r="G1" s="210"/>
      <c r="H1" s="210"/>
      <c r="I1" s="211"/>
      <c r="J1" s="190" t="s">
        <v>77</v>
      </c>
      <c r="K1" s="191" t="s">
        <v>20</v>
      </c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3" s="46" customFormat="1" ht="93.5" customHeight="1" thickBot="1" x14ac:dyDescent="0.4">
      <c r="A2" s="165" t="s">
        <v>86</v>
      </c>
      <c r="B2" s="166" t="s">
        <v>109</v>
      </c>
      <c r="C2" s="167" t="s">
        <v>110</v>
      </c>
      <c r="D2" s="168" t="s">
        <v>281</v>
      </c>
      <c r="E2" s="169" t="s">
        <v>280</v>
      </c>
      <c r="F2" s="170" t="s">
        <v>254</v>
      </c>
      <c r="G2" s="170" t="s">
        <v>255</v>
      </c>
      <c r="H2" s="170" t="s">
        <v>256</v>
      </c>
      <c r="I2" s="171" t="s">
        <v>257</v>
      </c>
      <c r="J2" s="172" t="s">
        <v>258</v>
      </c>
      <c r="K2" s="173" t="s">
        <v>259</v>
      </c>
      <c r="L2" s="174" t="s">
        <v>278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</row>
    <row r="3" spans="1:53" s="95" customFormat="1" ht="82.5" customHeight="1" x14ac:dyDescent="0.35">
      <c r="A3" s="145" t="s">
        <v>4</v>
      </c>
      <c r="B3" s="117" t="s">
        <v>11</v>
      </c>
      <c r="C3" s="137" t="s">
        <v>210</v>
      </c>
      <c r="D3" s="154">
        <v>2.3620000000000001</v>
      </c>
      <c r="E3" s="118" t="s">
        <v>59</v>
      </c>
      <c r="F3" s="119">
        <v>167</v>
      </c>
      <c r="G3" s="120">
        <v>0.42859999999999998</v>
      </c>
      <c r="H3" s="118" t="s">
        <v>127</v>
      </c>
      <c r="I3" s="119">
        <f>F3*(1000/D3)</f>
        <v>70702.794242167656</v>
      </c>
      <c r="J3" s="121" t="s">
        <v>133</v>
      </c>
      <c r="K3" s="72" t="s">
        <v>70</v>
      </c>
      <c r="L3" s="141"/>
    </row>
    <row r="4" spans="1:53" s="77" customFormat="1" ht="82.5" customHeight="1" x14ac:dyDescent="0.35">
      <c r="A4" s="122" t="s">
        <v>41</v>
      </c>
      <c r="B4" s="123" t="s">
        <v>9</v>
      </c>
      <c r="C4" s="137" t="s">
        <v>210</v>
      </c>
      <c r="D4" s="56">
        <v>6.4649999999999999</v>
      </c>
      <c r="E4" s="128">
        <v>273.7</v>
      </c>
      <c r="F4" s="134">
        <v>228</v>
      </c>
      <c r="G4" s="55">
        <v>0.2</v>
      </c>
      <c r="H4" s="91" t="s">
        <v>65</v>
      </c>
      <c r="I4" s="125">
        <f>(1000/Table5[[#This Row],[Weight (Kg) 
Average used if more than one unit]])*Table5[[#This Row],[Price sold for
Average used if both sold
]]</f>
        <v>42335.65351894818</v>
      </c>
      <c r="J4" s="72" t="s">
        <v>132</v>
      </c>
      <c r="K4" s="72" t="s">
        <v>70</v>
      </c>
      <c r="L4" s="141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</row>
    <row r="5" spans="1:53" s="77" customFormat="1" ht="82.5" customHeight="1" x14ac:dyDescent="0.35">
      <c r="A5" s="146" t="s">
        <v>1</v>
      </c>
      <c r="B5" s="130" t="s">
        <v>212</v>
      </c>
      <c r="C5" s="137" t="s">
        <v>210</v>
      </c>
      <c r="D5" s="142">
        <v>34.99</v>
      </c>
      <c r="E5" s="48" t="s">
        <v>59</v>
      </c>
      <c r="F5" s="155" t="s">
        <v>22</v>
      </c>
      <c r="G5" s="127" t="s">
        <v>22</v>
      </c>
      <c r="H5" s="61" t="s">
        <v>22</v>
      </c>
      <c r="I5" s="134" t="s">
        <v>22</v>
      </c>
      <c r="J5" s="117" t="s">
        <v>158</v>
      </c>
      <c r="K5" s="93" t="s">
        <v>70</v>
      </c>
      <c r="L5" s="114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</row>
    <row r="6" spans="1:53" s="77" customFormat="1" ht="82.5" customHeight="1" x14ac:dyDescent="0.35">
      <c r="A6" s="122" t="s">
        <v>19</v>
      </c>
      <c r="B6" s="123" t="s">
        <v>19</v>
      </c>
      <c r="C6" s="113" t="s">
        <v>209</v>
      </c>
      <c r="D6" s="56">
        <v>290</v>
      </c>
      <c r="E6" s="124">
        <v>2000</v>
      </c>
      <c r="F6" s="126">
        <v>2967</v>
      </c>
      <c r="G6" s="127">
        <v>0.4</v>
      </c>
      <c r="H6" s="56" t="s">
        <v>118</v>
      </c>
      <c r="I6" s="125">
        <f>(1000/Table5[[#This Row],[Weight (Kg) 
Average used if more than one unit]])*2000</f>
        <v>6896.5517241379303</v>
      </c>
      <c r="J6" s="117" t="s">
        <v>21</v>
      </c>
      <c r="K6" s="93" t="s">
        <v>70</v>
      </c>
      <c r="L6" s="93" t="s">
        <v>260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</row>
    <row r="7" spans="1:53" s="77" customFormat="1" ht="82.5" customHeight="1" x14ac:dyDescent="0.35">
      <c r="A7" s="138" t="s">
        <v>3</v>
      </c>
      <c r="B7" s="139" t="s">
        <v>9</v>
      </c>
      <c r="C7" s="137" t="s">
        <v>210</v>
      </c>
      <c r="D7" s="56" t="s">
        <v>27</v>
      </c>
      <c r="E7" s="48" t="s">
        <v>59</v>
      </c>
      <c r="F7" s="126">
        <v>117</v>
      </c>
      <c r="G7" s="127">
        <v>0.5</v>
      </c>
      <c r="H7" s="56" t="s">
        <v>125</v>
      </c>
      <c r="I7" s="156" t="s">
        <v>78</v>
      </c>
      <c r="J7" s="117" t="s">
        <v>43</v>
      </c>
      <c r="K7" s="123" t="s">
        <v>71</v>
      </c>
      <c r="L7" s="114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</row>
    <row r="8" spans="1:53" s="77" customFormat="1" ht="82.5" customHeight="1" x14ac:dyDescent="0.35">
      <c r="A8" s="122" t="s">
        <v>32</v>
      </c>
      <c r="B8" s="123" t="s">
        <v>35</v>
      </c>
      <c r="C8" s="113" t="s">
        <v>209</v>
      </c>
      <c r="D8" s="56">
        <v>26.38</v>
      </c>
      <c r="E8" s="124">
        <v>1397.25</v>
      </c>
      <c r="F8" s="52">
        <v>540</v>
      </c>
      <c r="G8" s="49">
        <v>1</v>
      </c>
      <c r="H8" s="91" t="s">
        <v>63</v>
      </c>
      <c r="I8" s="125">
        <f>E8*(1000/D8)</f>
        <v>52966.262319939349</v>
      </c>
      <c r="J8" s="121" t="s">
        <v>277</v>
      </c>
      <c r="K8" s="123" t="s">
        <v>70</v>
      </c>
      <c r="L8" s="93" t="s">
        <v>261</v>
      </c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</row>
    <row r="9" spans="1:53" s="77" customFormat="1" ht="82.5" customHeight="1" x14ac:dyDescent="0.35">
      <c r="A9" s="146" t="s">
        <v>8</v>
      </c>
      <c r="B9" s="97" t="s">
        <v>81</v>
      </c>
      <c r="C9" s="113" t="s">
        <v>209</v>
      </c>
      <c r="D9" s="56">
        <v>0.99250000000000005</v>
      </c>
      <c r="E9" s="132">
        <v>130</v>
      </c>
      <c r="F9" s="61">
        <v>162</v>
      </c>
      <c r="G9" s="55">
        <v>0.5</v>
      </c>
      <c r="H9" s="91" t="s">
        <v>124</v>
      </c>
      <c r="I9" s="158">
        <f>(1000/Table5[[#This Row],[Weight (Kg) 
Average used if more than one unit]])*E9</f>
        <v>130982.36775818639</v>
      </c>
      <c r="J9" s="72" t="s">
        <v>131</v>
      </c>
      <c r="K9" s="72" t="s">
        <v>73</v>
      </c>
      <c r="L9" s="114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</row>
    <row r="10" spans="1:53" s="77" customFormat="1" ht="82.5" customHeight="1" x14ac:dyDescent="0.35">
      <c r="A10" s="129" t="s">
        <v>6</v>
      </c>
      <c r="B10" s="130" t="s">
        <v>81</v>
      </c>
      <c r="C10" s="113" t="s">
        <v>209</v>
      </c>
      <c r="D10" s="56">
        <v>2.0954999999999999</v>
      </c>
      <c r="E10" s="159">
        <v>130</v>
      </c>
      <c r="F10" s="160">
        <v>116</v>
      </c>
      <c r="G10" s="161">
        <v>0.9</v>
      </c>
      <c r="H10" s="159" t="s">
        <v>100</v>
      </c>
      <c r="I10" s="52">
        <f>F10*(1000/D10)</f>
        <v>55356.716774039611</v>
      </c>
      <c r="J10" s="93" t="s">
        <v>279</v>
      </c>
      <c r="K10" s="72" t="s">
        <v>71</v>
      </c>
      <c r="L10" s="114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</row>
    <row r="11" spans="1:53" s="77" customFormat="1" ht="82.5" customHeight="1" x14ac:dyDescent="0.35">
      <c r="A11" s="131" t="s">
        <v>7</v>
      </c>
      <c r="B11" s="133" t="s">
        <v>81</v>
      </c>
      <c r="C11" s="113" t="s">
        <v>209</v>
      </c>
      <c r="D11" s="56">
        <v>1.2825</v>
      </c>
      <c r="E11" s="162">
        <v>144.9</v>
      </c>
      <c r="F11" s="163">
        <v>231</v>
      </c>
      <c r="G11" s="164">
        <v>0.5</v>
      </c>
      <c r="H11" s="159" t="s">
        <v>123</v>
      </c>
      <c r="I11" s="52">
        <f>F11*(1000/D11)</f>
        <v>180116.95906432747</v>
      </c>
      <c r="J11" s="93" t="s">
        <v>279</v>
      </c>
      <c r="K11" s="72" t="s">
        <v>70</v>
      </c>
      <c r="L11" s="114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</row>
    <row r="12" spans="1:53" s="95" customFormat="1" ht="82.5" customHeight="1" x14ac:dyDescent="0.35">
      <c r="A12" s="149" t="s">
        <v>13</v>
      </c>
      <c r="B12" s="96" t="s">
        <v>9</v>
      </c>
      <c r="C12" s="137" t="s">
        <v>210</v>
      </c>
      <c r="D12" s="56">
        <v>1.9350000000000001</v>
      </c>
      <c r="E12" s="56" t="s">
        <v>59</v>
      </c>
      <c r="F12" s="52" t="s">
        <v>68</v>
      </c>
      <c r="G12" s="49">
        <v>0.2</v>
      </c>
      <c r="H12" s="56" t="s">
        <v>92</v>
      </c>
      <c r="I12" s="52">
        <f>47*(1000/D12)</f>
        <v>24289.405684754518</v>
      </c>
      <c r="J12" s="93" t="s">
        <v>46</v>
      </c>
      <c r="K12" s="93" t="s">
        <v>71</v>
      </c>
      <c r="L12" s="114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</row>
    <row r="13" spans="1:53" s="95" customFormat="1" ht="82.5" customHeight="1" x14ac:dyDescent="0.35">
      <c r="A13" s="116" t="s">
        <v>31</v>
      </c>
      <c r="B13" s="123" t="s">
        <v>35</v>
      </c>
      <c r="C13" s="113" t="s">
        <v>209</v>
      </c>
      <c r="D13" s="56">
        <v>15.205</v>
      </c>
      <c r="E13" s="56" t="s">
        <v>59</v>
      </c>
      <c r="F13" s="52">
        <v>420</v>
      </c>
      <c r="G13" s="49">
        <v>0.8</v>
      </c>
      <c r="H13" s="56" t="s">
        <v>121</v>
      </c>
      <c r="I13" s="52">
        <f>F13*(1000/D13)</f>
        <v>27622.492601118058</v>
      </c>
      <c r="J13" s="72" t="s">
        <v>277</v>
      </c>
      <c r="K13" s="93" t="s">
        <v>70</v>
      </c>
      <c r="L13" s="93" t="s">
        <v>262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</row>
    <row r="14" spans="1:53" s="77" customFormat="1" ht="82.5" customHeight="1" x14ac:dyDescent="0.35">
      <c r="A14" s="116" t="s">
        <v>204</v>
      </c>
      <c r="B14" s="93" t="s">
        <v>12</v>
      </c>
      <c r="C14" s="137" t="s">
        <v>210</v>
      </c>
      <c r="D14" s="56">
        <v>0.63</v>
      </c>
      <c r="E14" s="56" t="s">
        <v>59</v>
      </c>
      <c r="F14" s="125">
        <v>207</v>
      </c>
      <c r="G14" s="87">
        <v>0.6</v>
      </c>
      <c r="H14" s="91" t="s">
        <v>126</v>
      </c>
      <c r="I14" s="125">
        <f>F14*(1000/D14)</f>
        <v>328571.42857142858</v>
      </c>
      <c r="J14" s="93" t="s">
        <v>51</v>
      </c>
      <c r="K14" s="93" t="s">
        <v>70</v>
      </c>
      <c r="L14" s="93" t="s">
        <v>260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</row>
    <row r="15" spans="1:53" s="77" customFormat="1" ht="82.5" customHeight="1" x14ac:dyDescent="0.35">
      <c r="A15" s="116" t="s">
        <v>282</v>
      </c>
      <c r="B15" s="123" t="s">
        <v>5</v>
      </c>
      <c r="C15" s="113" t="s">
        <v>209</v>
      </c>
      <c r="D15" s="157">
        <v>68.677499999999995</v>
      </c>
      <c r="E15" s="48" t="s">
        <v>59</v>
      </c>
      <c r="F15" s="125">
        <v>1659</v>
      </c>
      <c r="G15" s="87">
        <v>0.9</v>
      </c>
      <c r="H15" s="91" t="s">
        <v>119</v>
      </c>
      <c r="I15" s="125">
        <f>F15*(1000/D15)</f>
        <v>24156.383094900077</v>
      </c>
      <c r="J15" s="72" t="s">
        <v>128</v>
      </c>
      <c r="K15" s="72" t="s">
        <v>70</v>
      </c>
      <c r="L15" s="93" t="s">
        <v>260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</row>
    <row r="16" spans="1:53" s="77" customFormat="1" ht="82.5" customHeight="1" x14ac:dyDescent="0.35">
      <c r="A16" s="131" t="s">
        <v>222</v>
      </c>
      <c r="B16" s="152" t="s">
        <v>212</v>
      </c>
      <c r="C16" s="137" t="s">
        <v>210</v>
      </c>
      <c r="D16" s="142">
        <v>18.68</v>
      </c>
      <c r="E16" s="48" t="s">
        <v>59</v>
      </c>
      <c r="F16" s="134" t="s">
        <v>22</v>
      </c>
      <c r="G16" s="120" t="s">
        <v>22</v>
      </c>
      <c r="H16" s="134" t="s">
        <v>22</v>
      </c>
      <c r="I16" s="134" t="s">
        <v>22</v>
      </c>
      <c r="J16" s="93" t="s">
        <v>158</v>
      </c>
      <c r="K16" s="93" t="s">
        <v>70</v>
      </c>
      <c r="L16" s="114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</row>
    <row r="17" spans="1:53" s="77" customFormat="1" ht="82.5" customHeight="1" x14ac:dyDescent="0.35">
      <c r="A17" s="145" t="s">
        <v>66</v>
      </c>
      <c r="B17" s="151" t="s">
        <v>33</v>
      </c>
      <c r="C17" s="113" t="s">
        <v>209</v>
      </c>
      <c r="D17" s="56">
        <v>0.51700000000000002</v>
      </c>
      <c r="E17" s="48" t="s">
        <v>59</v>
      </c>
      <c r="F17" s="52" t="s">
        <v>22</v>
      </c>
      <c r="G17" s="49">
        <v>0.5</v>
      </c>
      <c r="H17" s="56" t="s">
        <v>122</v>
      </c>
      <c r="I17" s="91" t="s">
        <v>22</v>
      </c>
      <c r="J17" s="93" t="s">
        <v>130</v>
      </c>
      <c r="K17" s="93" t="s">
        <v>70</v>
      </c>
      <c r="L17" s="114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</row>
    <row r="18" spans="1:53" s="79" customFormat="1" ht="82.5" customHeight="1" x14ac:dyDescent="0.35">
      <c r="A18" s="138" t="s">
        <v>115</v>
      </c>
      <c r="B18" s="123" t="s">
        <v>9</v>
      </c>
      <c r="C18" s="143" t="s">
        <v>211</v>
      </c>
      <c r="D18" s="56">
        <v>0.13250000000000001</v>
      </c>
      <c r="E18" s="128">
        <v>50</v>
      </c>
      <c r="F18" s="61" t="s">
        <v>22</v>
      </c>
      <c r="G18" s="55" t="s">
        <v>22</v>
      </c>
      <c r="H18" s="56" t="s">
        <v>22</v>
      </c>
      <c r="I18" s="134" t="s">
        <v>22</v>
      </c>
      <c r="J18" s="72" t="s">
        <v>135</v>
      </c>
      <c r="K18" s="93" t="s">
        <v>71</v>
      </c>
      <c r="L18" s="114"/>
    </row>
    <row r="19" spans="1:53" s="79" customFormat="1" ht="82.5" customHeight="1" x14ac:dyDescent="0.35">
      <c r="A19" s="148" t="s">
        <v>10</v>
      </c>
      <c r="B19" s="123" t="s">
        <v>81</v>
      </c>
      <c r="C19" s="113" t="s">
        <v>209</v>
      </c>
      <c r="D19" s="56">
        <v>1.3434999999999999</v>
      </c>
      <c r="E19" s="60" t="s">
        <v>84</v>
      </c>
      <c r="F19" s="61">
        <v>143</v>
      </c>
      <c r="G19" s="55">
        <v>0.2</v>
      </c>
      <c r="H19" s="56" t="s">
        <v>64</v>
      </c>
      <c r="I19" s="125">
        <f>F19*(1000/D19)</f>
        <v>106438.40714551545</v>
      </c>
      <c r="J19" s="93" t="s">
        <v>279</v>
      </c>
      <c r="K19" s="72" t="s">
        <v>70</v>
      </c>
      <c r="L19" s="141"/>
    </row>
    <row r="20" spans="1:53" s="77" customFormat="1" ht="82.5" customHeight="1" x14ac:dyDescent="0.35">
      <c r="A20" s="122" t="s">
        <v>221</v>
      </c>
      <c r="B20" s="123" t="s">
        <v>35</v>
      </c>
      <c r="C20" s="113" t="s">
        <v>209</v>
      </c>
      <c r="D20" s="56">
        <v>11.535</v>
      </c>
      <c r="E20" s="56" t="s">
        <v>59</v>
      </c>
      <c r="F20" s="52">
        <v>537</v>
      </c>
      <c r="G20" s="49">
        <v>0.53129999999999999</v>
      </c>
      <c r="H20" s="56" t="s">
        <v>120</v>
      </c>
      <c r="I20" s="52">
        <f>F20*(1000/D20)</f>
        <v>46553.966189856961</v>
      </c>
      <c r="J20" s="72" t="s">
        <v>277</v>
      </c>
      <c r="K20" s="93" t="s">
        <v>70</v>
      </c>
      <c r="L20" s="93" t="s">
        <v>261</v>
      </c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</row>
    <row r="21" spans="1:53" s="77" customFormat="1" ht="82.5" customHeight="1" x14ac:dyDescent="0.35">
      <c r="A21" s="122" t="s">
        <v>30</v>
      </c>
      <c r="B21" s="123" t="s">
        <v>35</v>
      </c>
      <c r="C21" s="113" t="s">
        <v>209</v>
      </c>
      <c r="D21" s="56">
        <v>16.39</v>
      </c>
      <c r="E21" s="132">
        <v>750</v>
      </c>
      <c r="F21" s="52">
        <v>540</v>
      </c>
      <c r="G21" s="55">
        <v>1</v>
      </c>
      <c r="H21" s="56" t="s">
        <v>63</v>
      </c>
      <c r="I21" s="52">
        <f>F21*(1000/D21)</f>
        <v>32946.918852959119</v>
      </c>
      <c r="J21" s="72" t="s">
        <v>277</v>
      </c>
      <c r="K21" s="93" t="s">
        <v>70</v>
      </c>
      <c r="L21" s="93" t="s">
        <v>261</v>
      </c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</row>
    <row r="22" spans="1:53" s="77" customFormat="1" ht="82.5" customHeight="1" x14ac:dyDescent="0.35">
      <c r="A22" s="147" t="s">
        <v>154</v>
      </c>
      <c r="B22" s="150" t="s">
        <v>9</v>
      </c>
      <c r="C22" s="143" t="s">
        <v>211</v>
      </c>
      <c r="D22" s="56">
        <v>0.32500000000000001</v>
      </c>
      <c r="E22" s="132">
        <v>71.400000000000006</v>
      </c>
      <c r="F22" s="61" t="s">
        <v>22</v>
      </c>
      <c r="G22" s="55">
        <v>0.88890000000000002</v>
      </c>
      <c r="H22" s="56" t="s">
        <v>22</v>
      </c>
      <c r="I22" s="61" t="s">
        <v>22</v>
      </c>
      <c r="J22" s="72" t="s">
        <v>134</v>
      </c>
      <c r="K22" s="72" t="s">
        <v>70</v>
      </c>
      <c r="L22" s="114" t="s">
        <v>262</v>
      </c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</row>
    <row r="23" spans="1:53" s="77" customFormat="1" ht="82.5" customHeight="1" x14ac:dyDescent="0.35">
      <c r="A23" s="147" t="s">
        <v>154</v>
      </c>
      <c r="B23" s="150" t="s">
        <v>9</v>
      </c>
      <c r="C23" s="143" t="s">
        <v>211</v>
      </c>
      <c r="D23" s="56">
        <v>3.0150000000000001</v>
      </c>
      <c r="E23" s="132" t="s">
        <v>276</v>
      </c>
      <c r="F23" s="61" t="s">
        <v>22</v>
      </c>
      <c r="G23" s="55">
        <v>0.88890000000000002</v>
      </c>
      <c r="H23" s="56" t="s">
        <v>22</v>
      </c>
      <c r="I23" s="61" t="s">
        <v>22</v>
      </c>
      <c r="J23" s="72" t="s">
        <v>134</v>
      </c>
      <c r="K23" s="72" t="s">
        <v>70</v>
      </c>
      <c r="L23" s="114" t="s">
        <v>262</v>
      </c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</row>
    <row r="24" spans="1:53" s="77" customFormat="1" ht="82.5" customHeight="1" x14ac:dyDescent="0.35">
      <c r="A24" s="135" t="s">
        <v>34</v>
      </c>
      <c r="B24" s="150" t="s">
        <v>5</v>
      </c>
      <c r="C24" s="137" t="s">
        <v>210</v>
      </c>
      <c r="D24" s="65">
        <v>28.87</v>
      </c>
      <c r="E24" s="56" t="s">
        <v>59</v>
      </c>
      <c r="F24" s="52">
        <v>1184</v>
      </c>
      <c r="G24" s="49">
        <v>0.66669999999999996</v>
      </c>
      <c r="H24" s="56" t="s">
        <v>96</v>
      </c>
      <c r="I24" s="52">
        <f>F24*(1000/D24)</f>
        <v>41011.430550744721</v>
      </c>
      <c r="J24" s="72" t="s">
        <v>129</v>
      </c>
      <c r="K24" s="93" t="s">
        <v>70</v>
      </c>
      <c r="L24" s="114" t="s">
        <v>260</v>
      </c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</row>
    <row r="25" spans="1:53" s="95" customFormat="1" ht="82.5" customHeight="1" x14ac:dyDescent="0.35">
      <c r="A25" s="146" t="s">
        <v>149</v>
      </c>
      <c r="B25" s="97" t="s">
        <v>212</v>
      </c>
      <c r="C25" s="137" t="s">
        <v>210</v>
      </c>
      <c r="D25" s="56" t="s">
        <v>27</v>
      </c>
      <c r="E25" s="140">
        <v>40</v>
      </c>
      <c r="F25" s="61" t="s">
        <v>22</v>
      </c>
      <c r="G25" s="49" t="s">
        <v>22</v>
      </c>
      <c r="H25" s="61" t="s">
        <v>22</v>
      </c>
      <c r="I25" s="61" t="s">
        <v>22</v>
      </c>
      <c r="J25" s="93" t="s">
        <v>158</v>
      </c>
      <c r="K25" s="93" t="s">
        <v>70</v>
      </c>
      <c r="L25" s="114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</row>
    <row r="26" spans="1:53" s="95" customFormat="1" ht="82.5" customHeight="1" x14ac:dyDescent="0.35">
      <c r="A26" s="122" t="s">
        <v>80</v>
      </c>
      <c r="B26" s="93" t="s">
        <v>35</v>
      </c>
      <c r="C26" s="113" t="s">
        <v>209</v>
      </c>
      <c r="D26" s="56">
        <v>16.46</v>
      </c>
      <c r="E26" s="140">
        <v>304</v>
      </c>
      <c r="F26" s="52">
        <v>412</v>
      </c>
      <c r="G26" s="49">
        <v>0.4</v>
      </c>
      <c r="H26" s="56" t="s">
        <v>62</v>
      </c>
      <c r="I26" s="52">
        <f>F26*(1000/D26)</f>
        <v>25030.376670716891</v>
      </c>
      <c r="J26" s="72" t="s">
        <v>277</v>
      </c>
      <c r="K26" s="93" t="s">
        <v>70</v>
      </c>
      <c r="L26" s="93" t="s">
        <v>261</v>
      </c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</row>
    <row r="27" spans="1:53" s="95" customFormat="1" ht="82.5" customHeight="1" x14ac:dyDescent="0.35">
      <c r="A27" s="122" t="s">
        <v>25</v>
      </c>
      <c r="B27" s="93" t="s">
        <v>12</v>
      </c>
      <c r="C27" s="113" t="s">
        <v>209</v>
      </c>
      <c r="D27" s="65">
        <v>0.27</v>
      </c>
      <c r="E27" s="56" t="s">
        <v>59</v>
      </c>
      <c r="F27" s="52" t="s">
        <v>23</v>
      </c>
      <c r="G27" s="52" t="s">
        <v>23</v>
      </c>
      <c r="H27" s="56" t="s">
        <v>22</v>
      </c>
      <c r="I27" s="56" t="s">
        <v>22</v>
      </c>
      <c r="J27" s="93" t="s">
        <v>157</v>
      </c>
      <c r="K27" s="93" t="s">
        <v>71</v>
      </c>
      <c r="L27" s="114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</row>
    <row r="28" spans="1:53" s="95" customFormat="1" ht="82.5" customHeight="1" x14ac:dyDescent="0.35">
      <c r="A28" s="135" t="s">
        <v>113</v>
      </c>
      <c r="B28" s="136" t="s">
        <v>12</v>
      </c>
      <c r="C28" s="153" t="s">
        <v>209</v>
      </c>
      <c r="D28" s="92">
        <v>0.54500000000000004</v>
      </c>
      <c r="E28" s="91" t="s">
        <v>59</v>
      </c>
      <c r="F28" s="125" t="s">
        <v>23</v>
      </c>
      <c r="G28" s="125" t="s">
        <v>23</v>
      </c>
      <c r="H28" s="91" t="s">
        <v>22</v>
      </c>
      <c r="I28" s="91" t="s">
        <v>22</v>
      </c>
      <c r="J28" s="136" t="s">
        <v>156</v>
      </c>
      <c r="K28" s="136" t="s">
        <v>71</v>
      </c>
      <c r="L28" s="144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</row>
  </sheetData>
  <mergeCells count="2">
    <mergeCell ref="E1:I1"/>
    <mergeCell ref="A1:D1"/>
  </mergeCell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CA045-E08D-47E6-9454-04EA8B4419BC}">
  <dimension ref="A1:I23"/>
  <sheetViews>
    <sheetView zoomScale="40" zoomScaleNormal="40" workbookViewId="0">
      <selection activeCell="J30" sqref="J30"/>
    </sheetView>
  </sheetViews>
  <sheetFormatPr defaultRowHeight="14.5" x14ac:dyDescent="0.35"/>
  <cols>
    <col min="1" max="1" width="32.90625" customWidth="1"/>
    <col min="2" max="2" width="23.81640625" customWidth="1"/>
    <col min="3" max="3" width="29.54296875" customWidth="1"/>
    <col min="4" max="4" width="36.81640625" customWidth="1"/>
    <col min="5" max="5" width="8.81640625" customWidth="1"/>
    <col min="6" max="10" width="29.54296875" customWidth="1"/>
  </cols>
  <sheetData>
    <row r="1" spans="1:9" ht="15" thickBot="1" x14ac:dyDescent="0.4"/>
    <row r="2" spans="1:9" ht="15" customHeight="1" thickBot="1" x14ac:dyDescent="0.4">
      <c r="A2" s="9" t="s">
        <v>160</v>
      </c>
      <c r="B2" s="10"/>
      <c r="C2" s="10"/>
      <c r="D2" s="11"/>
      <c r="F2" s="9" t="s">
        <v>161</v>
      </c>
      <c r="G2" s="10"/>
      <c r="H2" s="10"/>
      <c r="I2" s="11"/>
    </row>
    <row r="3" spans="1:9" ht="48" customHeight="1" thickBot="1" x14ac:dyDescent="0.4">
      <c r="A3" s="12" t="s">
        <v>162</v>
      </c>
      <c r="B3" s="15" t="s">
        <v>195</v>
      </c>
      <c r="C3" s="15" t="s">
        <v>196</v>
      </c>
      <c r="D3" s="15" t="s">
        <v>61</v>
      </c>
      <c r="F3" s="17" t="s">
        <v>162</v>
      </c>
      <c r="G3" s="15" t="s">
        <v>195</v>
      </c>
      <c r="H3" s="15" t="s">
        <v>196</v>
      </c>
      <c r="I3" s="15" t="s">
        <v>61</v>
      </c>
    </row>
    <row r="4" spans="1:9" ht="40.5" customHeight="1" thickBot="1" x14ac:dyDescent="0.4">
      <c r="A4" s="13" t="s">
        <v>166</v>
      </c>
      <c r="B4" s="16">
        <v>11.22</v>
      </c>
      <c r="C4" s="16">
        <v>12.9</v>
      </c>
      <c r="D4" s="14"/>
      <c r="F4" s="13" t="s">
        <v>163</v>
      </c>
      <c r="G4" s="16" t="s">
        <v>164</v>
      </c>
      <c r="H4" s="16" t="s">
        <v>22</v>
      </c>
      <c r="I4" s="14" t="s">
        <v>165</v>
      </c>
    </row>
    <row r="5" spans="1:9" ht="21.65" customHeight="1" thickBot="1" x14ac:dyDescent="0.4">
      <c r="A5" s="13" t="s">
        <v>169</v>
      </c>
      <c r="B5" s="16">
        <v>3.0000000000000001E-3</v>
      </c>
      <c r="C5" s="16" t="s">
        <v>22</v>
      </c>
      <c r="D5" s="14"/>
      <c r="F5" s="13" t="s">
        <v>167</v>
      </c>
      <c r="G5" s="16" t="s">
        <v>168</v>
      </c>
      <c r="H5" s="16" t="s">
        <v>22</v>
      </c>
      <c r="I5" s="14"/>
    </row>
    <row r="6" spans="1:9" ht="35.15" customHeight="1" thickBot="1" x14ac:dyDescent="0.4">
      <c r="A6" s="13" t="s">
        <v>173</v>
      </c>
      <c r="B6" s="16">
        <v>290</v>
      </c>
      <c r="C6" s="16" t="s">
        <v>22</v>
      </c>
      <c r="D6" s="14" t="s">
        <v>172</v>
      </c>
      <c r="F6" s="13" t="s">
        <v>170</v>
      </c>
      <c r="G6" s="16" t="s">
        <v>171</v>
      </c>
      <c r="H6" s="16" t="s">
        <v>22</v>
      </c>
      <c r="I6" s="14" t="s">
        <v>172</v>
      </c>
    </row>
    <row r="7" spans="1:9" ht="30" customHeight="1" thickBot="1" x14ac:dyDescent="0.4">
      <c r="A7" s="13" t="s">
        <v>177</v>
      </c>
      <c r="B7" s="16">
        <v>0.6</v>
      </c>
      <c r="C7" s="16">
        <v>0.67</v>
      </c>
      <c r="D7" s="14"/>
      <c r="F7" s="13" t="s">
        <v>174</v>
      </c>
      <c r="G7" s="16" t="s">
        <v>175</v>
      </c>
      <c r="H7" s="16">
        <v>5.62</v>
      </c>
      <c r="I7" s="14" t="s">
        <v>176</v>
      </c>
    </row>
    <row r="8" spans="1:9" ht="27.65" customHeight="1" thickBot="1" x14ac:dyDescent="0.4">
      <c r="A8" s="13" t="s">
        <v>174</v>
      </c>
      <c r="B8" s="16">
        <v>3.79</v>
      </c>
      <c r="C8" s="16">
        <v>2.9649999999999999</v>
      </c>
      <c r="D8" s="14"/>
      <c r="F8" s="13" t="s">
        <v>178</v>
      </c>
      <c r="G8" s="16" t="s">
        <v>179</v>
      </c>
      <c r="H8" s="16">
        <v>1.0049999999999999</v>
      </c>
      <c r="I8" s="14" t="s">
        <v>180</v>
      </c>
    </row>
    <row r="9" spans="1:9" ht="27.5" customHeight="1" thickBot="1" x14ac:dyDescent="0.4">
      <c r="A9" s="13" t="s">
        <v>182</v>
      </c>
      <c r="B9" s="16">
        <v>0.09</v>
      </c>
      <c r="C9" s="16" t="s">
        <v>22</v>
      </c>
      <c r="D9" s="14" t="s">
        <v>183</v>
      </c>
      <c r="F9" s="13" t="s">
        <v>177</v>
      </c>
      <c r="G9" s="16" t="s">
        <v>181</v>
      </c>
      <c r="H9" s="16">
        <v>0.255</v>
      </c>
      <c r="I9" s="14"/>
    </row>
    <row r="10" spans="1:9" ht="30" customHeight="1" thickBot="1" x14ac:dyDescent="0.4">
      <c r="A10" s="13" t="s">
        <v>186</v>
      </c>
      <c r="B10" s="16">
        <v>2.16</v>
      </c>
      <c r="C10" s="16">
        <v>0.22500000000000001</v>
      </c>
      <c r="D10" s="14"/>
      <c r="F10" s="13" t="s">
        <v>184</v>
      </c>
      <c r="G10" s="16" t="s">
        <v>185</v>
      </c>
      <c r="H10" s="16" t="s">
        <v>22</v>
      </c>
      <c r="I10" s="14" t="s">
        <v>183</v>
      </c>
    </row>
    <row r="11" spans="1:9" ht="21.65" customHeight="1" thickBot="1" x14ac:dyDescent="0.4">
      <c r="A11" s="13" t="s">
        <v>188</v>
      </c>
      <c r="B11" s="16">
        <v>0.46</v>
      </c>
      <c r="C11" s="16">
        <v>0.45</v>
      </c>
      <c r="D11" s="14" t="s">
        <v>189</v>
      </c>
      <c r="F11" s="13" t="s">
        <v>186</v>
      </c>
      <c r="G11" s="16" t="s">
        <v>187</v>
      </c>
      <c r="H11" s="16">
        <v>0.49</v>
      </c>
      <c r="I11" s="14"/>
    </row>
    <row r="12" spans="1:9" ht="21.65" customHeight="1" thickBot="1" x14ac:dyDescent="0.4">
      <c r="A12" s="13" t="s">
        <v>193</v>
      </c>
      <c r="B12" s="16">
        <v>0.99</v>
      </c>
      <c r="C12" s="16">
        <v>0.46700000000000003</v>
      </c>
      <c r="D12" s="14"/>
      <c r="F12" s="13" t="s">
        <v>190</v>
      </c>
      <c r="G12" s="16" t="s">
        <v>191</v>
      </c>
      <c r="H12" s="16">
        <v>0</v>
      </c>
      <c r="I12" s="14" t="s">
        <v>192</v>
      </c>
    </row>
    <row r="13" spans="1:9" ht="41.5" customHeight="1" thickBot="1" x14ac:dyDescent="0.4">
      <c r="F13" s="214" t="s">
        <v>194</v>
      </c>
      <c r="G13" s="215"/>
      <c r="H13" s="215"/>
      <c r="I13" s="216"/>
    </row>
    <row r="14" spans="1:9" ht="21.65" customHeight="1" x14ac:dyDescent="0.35"/>
    <row r="23" ht="21.5" customHeight="1" x14ac:dyDescent="0.35"/>
  </sheetData>
  <mergeCells count="1">
    <mergeCell ref="F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Notes</vt:lpstr>
      <vt:lpstr>Reuse</vt:lpstr>
      <vt:lpstr>Remanufacturing</vt:lpstr>
      <vt:lpstr>Recycling</vt:lpstr>
      <vt:lpstr>Reuse Recycling comparison</vt:lpstr>
      <vt:lpstr>Depollution</vt:lpstr>
      <vt:lpstr>Recycling!Print_Area</vt:lpstr>
      <vt:lpstr>Remanufacturing!Print_Area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Wrelton</dc:creator>
  <cp:lastModifiedBy>Lee Jane Eastwood</cp:lastModifiedBy>
  <cp:lastPrinted>2024-04-04T10:43:23Z</cp:lastPrinted>
  <dcterms:created xsi:type="dcterms:W3CDTF">2023-06-15T10:02:05Z</dcterms:created>
  <dcterms:modified xsi:type="dcterms:W3CDTF">2024-05-07T16:36:06Z</dcterms:modified>
</cp:coreProperties>
</file>